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defaultThemeVersion="166925"/>
  <mc:AlternateContent xmlns:mc="http://schemas.openxmlformats.org/markup-compatibility/2006">
    <mc:Choice Requires="x15">
      <x15ac:absPath xmlns:x15ac="http://schemas.microsoft.com/office/spreadsheetml/2010/11/ac" url="C:\Users\jameskisner\Documents\Filings\Investor Deliverables\10Q\Draft New Deliverables\Final Deliverables\"/>
    </mc:Choice>
  </mc:AlternateContent>
  <xr:revisionPtr revIDLastSave="0" documentId="13_ncr:1_{F5095033-6111-4BBA-8533-A74ECCCE1FD3}" xr6:coauthVersionLast="36" xr6:coauthVersionMax="36" xr10:uidLastSave="{00000000-0000-0000-0000-000000000000}"/>
  <bookViews>
    <workbookView xWindow="0" yWindow="0" windowWidth="19200" windowHeight="6930" tabRatio="715" xr2:uid="{00000000-000D-0000-FFFF-FFFF00000000}"/>
  </bookViews>
  <sheets>
    <sheet name="Income Statement -- GAAP" sheetId="9" r:id="rId1"/>
    <sheet name="GAAP Non-GAAP Reconciliation" sheetId="10" r:id="rId2"/>
  </sheets>
  <definedNames>
    <definedName name="_xlnm.Print_Area" localSheetId="0">'Income Statement -- GAAP'!$A$1:$S$33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10" l="1"/>
  <c r="S21" i="9" l="1"/>
  <c r="R21" i="9"/>
  <c r="Q21" i="9"/>
  <c r="S20" i="9"/>
  <c r="R20" i="9"/>
  <c r="Q20" i="9"/>
  <c r="S17" i="9"/>
  <c r="R17" i="9"/>
  <c r="Q17" i="9"/>
  <c r="S16" i="9"/>
  <c r="R16" i="9"/>
  <c r="S12" i="9"/>
  <c r="R12" i="9"/>
  <c r="Q12" i="9"/>
  <c r="S11" i="9"/>
  <c r="R11" i="9"/>
  <c r="Q11" i="9"/>
  <c r="S10" i="9"/>
  <c r="R10" i="9"/>
  <c r="Q10" i="9"/>
  <c r="Q13" i="9" s="1"/>
  <c r="S6" i="9"/>
  <c r="R6" i="9"/>
  <c r="Q6" i="9"/>
  <c r="S5" i="9"/>
  <c r="R5" i="9"/>
  <c r="Q5" i="9"/>
  <c r="S8" i="10" l="1"/>
  <c r="R8" i="10"/>
  <c r="Q18" i="10"/>
  <c r="Q8" i="10"/>
  <c r="S13" i="9"/>
  <c r="R13" i="9"/>
  <c r="N13" i="9"/>
  <c r="M13" i="9"/>
  <c r="K13" i="9"/>
  <c r="I13" i="9"/>
  <c r="G13" i="9"/>
  <c r="E13" i="9"/>
  <c r="D13" i="9"/>
  <c r="O13" i="9" l="1"/>
  <c r="H15" i="9"/>
  <c r="H18" i="9" s="1"/>
  <c r="H23" i="9" s="1"/>
  <c r="F13" i="9"/>
  <c r="H13" i="9"/>
  <c r="J13" i="9"/>
  <c r="L13" i="9"/>
  <c r="L15" i="9" s="1"/>
  <c r="L18" i="9" s="1"/>
  <c r="L23" i="9" s="1"/>
  <c r="C13" i="9"/>
  <c r="S7" i="9"/>
  <c r="R7" i="9"/>
  <c r="Q7" i="9"/>
  <c r="Q15" i="9" s="1"/>
  <c r="N7" i="9"/>
  <c r="N15" i="9" s="1"/>
  <c r="M7" i="9"/>
  <c r="M15" i="9" s="1"/>
  <c r="M18" i="9" s="1"/>
  <c r="M23" i="9" s="1"/>
  <c r="L7" i="9"/>
  <c r="K7" i="9"/>
  <c r="K15" i="9" s="1"/>
  <c r="K18" i="9" s="1"/>
  <c r="K23" i="9" s="1"/>
  <c r="J7" i="9"/>
  <c r="J15" i="9" s="1"/>
  <c r="J18" i="9" s="1"/>
  <c r="J23" i="9" s="1"/>
  <c r="I7" i="9"/>
  <c r="I15" i="9" s="1"/>
  <c r="I18" i="9" s="1"/>
  <c r="I23" i="9" s="1"/>
  <c r="H7" i="9"/>
  <c r="G7" i="9"/>
  <c r="G15" i="9" s="1"/>
  <c r="G18" i="9" s="1"/>
  <c r="G23" i="9" s="1"/>
  <c r="F7" i="9"/>
  <c r="E7" i="9"/>
  <c r="E15" i="9" s="1"/>
  <c r="D7" i="9"/>
  <c r="D15" i="9" s="1"/>
  <c r="D18" i="9" s="1"/>
  <c r="D23" i="9" s="1"/>
  <c r="C7" i="9"/>
  <c r="C15" i="9" s="1"/>
  <c r="C18" i="9" s="1"/>
  <c r="C23" i="9" s="1"/>
  <c r="O37" i="10"/>
  <c r="O26" i="10"/>
  <c r="O24" i="10"/>
  <c r="O5" i="10"/>
  <c r="O13" i="10" s="1"/>
  <c r="L26" i="9" l="1"/>
  <c r="L27" i="9"/>
  <c r="H26" i="9"/>
  <c r="H27" i="9"/>
  <c r="C27" i="9"/>
  <c r="C26" i="9"/>
  <c r="R15" i="9"/>
  <c r="R18" i="9" s="1"/>
  <c r="R23" i="9" s="1"/>
  <c r="S18" i="9"/>
  <c r="S23" i="9" s="1"/>
  <c r="S26" i="9" s="1"/>
  <c r="S15" i="9"/>
  <c r="F15" i="9"/>
  <c r="F18" i="9" s="1"/>
  <c r="F23" i="9" s="1"/>
  <c r="S27" i="9"/>
  <c r="J26" i="9"/>
  <c r="J27" i="9"/>
  <c r="N18" i="9"/>
  <c r="N23" i="9" s="1"/>
  <c r="N26" i="9" s="1"/>
  <c r="M27" i="9"/>
  <c r="M26" i="9"/>
  <c r="K27" i="9"/>
  <c r="K26" i="9"/>
  <c r="I27" i="9"/>
  <c r="I26" i="9"/>
  <c r="G26" i="9"/>
  <c r="G27" i="9"/>
  <c r="D27" i="9"/>
  <c r="D26" i="9"/>
  <c r="F27" i="9" l="1"/>
  <c r="F26" i="9"/>
  <c r="R27" i="9"/>
  <c r="R26" i="9"/>
  <c r="N27" i="9"/>
  <c r="Q16" i="9" l="1"/>
  <c r="E18" i="9"/>
  <c r="E23" i="9" s="1"/>
  <c r="E24" i="10"/>
  <c r="S29" i="10"/>
  <c r="R29" i="10"/>
  <c r="S28" i="10"/>
  <c r="Q28" i="10"/>
  <c r="S27" i="10"/>
  <c r="R27" i="10"/>
  <c r="Q27" i="10"/>
  <c r="S25" i="10"/>
  <c r="Q25" i="10"/>
  <c r="R20" i="10"/>
  <c r="Q20" i="10"/>
  <c r="S19" i="10"/>
  <c r="Q19" i="10"/>
  <c r="S18" i="10"/>
  <c r="R18" i="10"/>
  <c r="S9" i="10"/>
  <c r="R9" i="10"/>
  <c r="Q9" i="10"/>
  <c r="N20" i="10"/>
  <c r="N26" i="10" s="1"/>
  <c r="R28" i="10"/>
  <c r="M20" i="10"/>
  <c r="M26" i="10" s="1"/>
  <c r="L20" i="10"/>
  <c r="L26" i="10" s="1"/>
  <c r="J19" i="10"/>
  <c r="R19" i="10" s="1"/>
  <c r="H26" i="10"/>
  <c r="H24" i="10"/>
  <c r="S37" i="10"/>
  <c r="S32" i="10"/>
  <c r="S23" i="10"/>
  <c r="S17" i="10"/>
  <c r="S7" i="10"/>
  <c r="S5" i="10"/>
  <c r="R37" i="10"/>
  <c r="Q37" i="10"/>
  <c r="R32" i="10"/>
  <c r="R23" i="10"/>
  <c r="R17" i="10"/>
  <c r="Q17" i="10"/>
  <c r="R7" i="10"/>
  <c r="Q7" i="10"/>
  <c r="R5" i="10"/>
  <c r="Q5" i="10"/>
  <c r="N37" i="10"/>
  <c r="M37" i="10"/>
  <c r="L37" i="10"/>
  <c r="K37" i="10"/>
  <c r="M32" i="10"/>
  <c r="L32" i="10"/>
  <c r="K32" i="10"/>
  <c r="K26" i="10"/>
  <c r="N24" i="10"/>
  <c r="M24" i="10"/>
  <c r="L24" i="10"/>
  <c r="K24" i="10"/>
  <c r="M23" i="10"/>
  <c r="K23" i="10"/>
  <c r="M17" i="10"/>
  <c r="K17" i="10"/>
  <c r="K21" i="10" s="1"/>
  <c r="M7" i="10"/>
  <c r="M10" i="10" s="1"/>
  <c r="K7" i="10"/>
  <c r="K10" i="10" s="1"/>
  <c r="M5" i="10"/>
  <c r="M13" i="10" s="1"/>
  <c r="L5" i="10"/>
  <c r="L13" i="10" s="1"/>
  <c r="K5" i="10"/>
  <c r="K13" i="10" s="1"/>
  <c r="F37" i="10"/>
  <c r="E37" i="10"/>
  <c r="D37" i="10"/>
  <c r="C37" i="10"/>
  <c r="D32" i="10"/>
  <c r="C32" i="10"/>
  <c r="F26" i="10"/>
  <c r="E26" i="10"/>
  <c r="D26" i="10"/>
  <c r="C26" i="10"/>
  <c r="F24" i="10"/>
  <c r="D24" i="10"/>
  <c r="Q29" i="10" s="1"/>
  <c r="C24" i="10"/>
  <c r="E17" i="10"/>
  <c r="E21" i="10" s="1"/>
  <c r="D17" i="10"/>
  <c r="D21" i="10" s="1"/>
  <c r="C17" i="10"/>
  <c r="C21" i="10" s="1"/>
  <c r="E7" i="10"/>
  <c r="E10" i="10" s="1"/>
  <c r="D7" i="10"/>
  <c r="D10" i="10" s="1"/>
  <c r="C7" i="10"/>
  <c r="C10" i="10" s="1"/>
  <c r="E5" i="10"/>
  <c r="E13" i="10" s="1"/>
  <c r="D5" i="10"/>
  <c r="D13" i="10" s="1"/>
  <c r="C5" i="10"/>
  <c r="C13" i="10" s="1"/>
  <c r="H5" i="10"/>
  <c r="H13" i="10" s="1"/>
  <c r="I5" i="10"/>
  <c r="I7" i="10"/>
  <c r="I10" i="10" s="1"/>
  <c r="I17" i="10"/>
  <c r="I21" i="10" s="1"/>
  <c r="I23" i="10"/>
  <c r="I24" i="10"/>
  <c r="I26" i="10"/>
  <c r="H32" i="10"/>
  <c r="I32" i="10"/>
  <c r="H37" i="10"/>
  <c r="I37" i="10"/>
  <c r="J37" i="10"/>
  <c r="G37" i="10"/>
  <c r="G32" i="10"/>
  <c r="G23" i="10"/>
  <c r="G26" i="10"/>
  <c r="G24" i="10"/>
  <c r="G17" i="10"/>
  <c r="G21" i="10" s="1"/>
  <c r="G7" i="10"/>
  <c r="G10" i="10" s="1"/>
  <c r="G5" i="10"/>
  <c r="G13" i="10" s="1"/>
  <c r="R26" i="10" l="1"/>
  <c r="M21" i="10"/>
  <c r="Q18" i="9"/>
  <c r="Q23" i="9" s="1"/>
  <c r="Q23" i="10" s="1"/>
  <c r="E27" i="9"/>
  <c r="E32" i="10" s="1"/>
  <c r="E26" i="9"/>
  <c r="S13" i="10"/>
  <c r="R24" i="10"/>
  <c r="Q13" i="10"/>
  <c r="S24" i="10"/>
  <c r="S10" i="10"/>
  <c r="G30" i="10"/>
  <c r="G34" i="10" s="1"/>
  <c r="G33" i="10" s="1"/>
  <c r="R13" i="10"/>
  <c r="S20" i="10"/>
  <c r="S21" i="10" s="1"/>
  <c r="K30" i="10"/>
  <c r="K34" i="10" s="1"/>
  <c r="K33" i="10" s="1"/>
  <c r="S26" i="10"/>
  <c r="M30" i="10"/>
  <c r="M34" i="10" s="1"/>
  <c r="M33" i="10" s="1"/>
  <c r="I30" i="10"/>
  <c r="J25" i="10"/>
  <c r="R25" i="10" s="1"/>
  <c r="R21" i="10"/>
  <c r="Q26" i="10"/>
  <c r="Q10" i="10"/>
  <c r="Q15" i="10" s="1"/>
  <c r="Q24" i="10"/>
  <c r="Q21" i="10"/>
  <c r="R10" i="10"/>
  <c r="R15" i="10" s="1"/>
  <c r="I12" i="10"/>
  <c r="S15" i="10"/>
  <c r="C12" i="10"/>
  <c r="E12" i="10"/>
  <c r="R12" i="10"/>
  <c r="I13" i="10"/>
  <c r="I15" i="10"/>
  <c r="D12" i="10"/>
  <c r="K12" i="10"/>
  <c r="M12" i="10"/>
  <c r="Q12" i="10"/>
  <c r="S12" i="10"/>
  <c r="K15" i="10"/>
  <c r="M15" i="10"/>
  <c r="C15" i="10"/>
  <c r="E15" i="10"/>
  <c r="D15" i="10"/>
  <c r="G15" i="10"/>
  <c r="G12" i="10"/>
  <c r="D23" i="10"/>
  <c r="D30" i="10" s="1"/>
  <c r="D34" i="10" s="1"/>
  <c r="D33" i="10" s="1"/>
  <c r="E23" i="10"/>
  <c r="E30" i="10" s="1"/>
  <c r="C23" i="10"/>
  <c r="C30" i="10" s="1"/>
  <c r="J5" i="10"/>
  <c r="J13" i="10" s="1"/>
  <c r="Q27" i="9" l="1"/>
  <c r="Q32" i="10" s="1"/>
  <c r="Q26" i="9"/>
  <c r="R30" i="10"/>
  <c r="R34" i="10" s="1"/>
  <c r="R33" i="10" s="1"/>
  <c r="Q30" i="10"/>
  <c r="Q34" i="10" s="1"/>
  <c r="Q33" i="10" s="1"/>
  <c r="S30" i="10"/>
  <c r="S34" i="10" s="1"/>
  <c r="S33" i="10" s="1"/>
  <c r="E34" i="10"/>
  <c r="E33" i="10" s="1"/>
  <c r="C34" i="10"/>
  <c r="C33" i="10" s="1"/>
  <c r="J14" i="10"/>
  <c r="I34" i="10"/>
  <c r="I33" i="10" s="1"/>
  <c r="F5" i="10"/>
  <c r="F13" i="10" s="1"/>
  <c r="N5" i="10"/>
  <c r="N13" i="10" s="1"/>
  <c r="N7" i="10" l="1"/>
  <c r="L7" i="10"/>
  <c r="J7" i="10"/>
  <c r="F7" i="10"/>
  <c r="L17" i="10"/>
  <c r="L21" i="10" s="1"/>
  <c r="H23" i="10" l="1"/>
  <c r="H30" i="10" s="1"/>
  <c r="H7" i="10"/>
  <c r="L10" i="10"/>
  <c r="L15" i="10" s="1"/>
  <c r="L12" i="10"/>
  <c r="J10" i="10"/>
  <c r="J15" i="10" s="1"/>
  <c r="J12" i="10"/>
  <c r="F10" i="10"/>
  <c r="F15" i="10" s="1"/>
  <c r="F12" i="10"/>
  <c r="N10" i="10"/>
  <c r="N15" i="10" s="1"/>
  <c r="N12" i="10"/>
  <c r="N17" i="10"/>
  <c r="N21" i="10" s="1"/>
  <c r="H34" i="10" l="1"/>
  <c r="H33" i="10" s="1"/>
  <c r="H10" i="10"/>
  <c r="H15" i="10" s="1"/>
  <c r="H12" i="10"/>
  <c r="F17" i="10"/>
  <c r="F21" i="10" s="1"/>
  <c r="H17" i="10"/>
  <c r="H21" i="10" s="1"/>
  <c r="J17" i="10"/>
  <c r="J21" i="10" s="1"/>
  <c r="L23" i="10"/>
  <c r="L30" i="10" s="1"/>
  <c r="J23" i="10" l="1"/>
  <c r="J30" i="10" s="1"/>
  <c r="L34" i="10"/>
  <c r="L33" i="10" s="1"/>
  <c r="F23" i="10"/>
  <c r="F30" i="10" s="1"/>
  <c r="F32" i="10"/>
  <c r="J32" i="10" l="1"/>
  <c r="J34" i="10"/>
  <c r="F34" i="10"/>
  <c r="F33" i="10" s="1"/>
  <c r="N23" i="10"/>
  <c r="N30" i="10" s="1"/>
  <c r="N32" i="10"/>
  <c r="J33" i="10" l="1"/>
  <c r="N34" i="10"/>
  <c r="N33" i="10" s="1"/>
  <c r="O7" i="9"/>
  <c r="O15" i="9" s="1"/>
  <c r="O7" i="10"/>
  <c r="O18" i="9" l="1"/>
  <c r="O23" i="9" s="1"/>
  <c r="O17" i="10"/>
  <c r="O21" i="10" s="1"/>
  <c r="O10" i="10"/>
  <c r="O15" i="10" s="1"/>
  <c r="O12" i="10"/>
  <c r="O26" i="9" l="1"/>
  <c r="O23" i="10"/>
  <c r="O30" i="10" s="1"/>
  <c r="O34" i="10" s="1"/>
  <c r="O33" i="10" s="1"/>
  <c r="O27" i="9"/>
  <c r="O32" i="10" s="1"/>
</calcChain>
</file>

<file path=xl/sharedStrings.xml><?xml version="1.0" encoding="utf-8"?>
<sst xmlns="http://schemas.openxmlformats.org/spreadsheetml/2006/main" count="99" uniqueCount="68">
  <si>
    <t>FY17</t>
  </si>
  <si>
    <t>FY18</t>
  </si>
  <si>
    <t>FY19</t>
  </si>
  <si>
    <t>Q1'18</t>
  </si>
  <si>
    <t>Q2'18</t>
  </si>
  <si>
    <t>Q1'19</t>
  </si>
  <si>
    <t>Q2'19</t>
  </si>
  <si>
    <t>Q3'18</t>
  </si>
  <si>
    <t>Q4'18</t>
  </si>
  <si>
    <t>Q3'19</t>
  </si>
  <si>
    <t>Q4'19</t>
  </si>
  <si>
    <t xml:space="preserve">Supermicro's non-GAAP measures are not in accordance with, or an alternative for, generally accepted accounting principles and may be different from non-GAAP measures used by other companies. In addition, the above non-GAAP Consolidated Statements of Operations are not based on a comprehensive set of accounting rules or principles.  </t>
  </si>
  <si>
    <t>Interest expense</t>
  </si>
  <si>
    <t>Gross profit</t>
  </si>
  <si>
    <t>Operating expenses:</t>
  </si>
  <si>
    <t>Research and development</t>
  </si>
  <si>
    <t>Sales and marketing</t>
  </si>
  <si>
    <t>General and administrative</t>
  </si>
  <si>
    <t>Total operating expenses</t>
  </si>
  <si>
    <t>Income from operations</t>
  </si>
  <si>
    <t>Other income (expense), net</t>
  </si>
  <si>
    <t>Income before income tax provision</t>
  </si>
  <si>
    <t>Income tax provision</t>
  </si>
  <si>
    <t>Net income</t>
  </si>
  <si>
    <t>Net income per common share:</t>
  </si>
  <si>
    <t>Weighted-average shares used in calculation of net income per common share:</t>
  </si>
  <si>
    <t>Basic (in shares)</t>
  </si>
  <si>
    <t>Diluted (in shares)</t>
  </si>
  <si>
    <t>Cost of sales</t>
  </si>
  <si>
    <t>Basic EPS (in dollars per share)</t>
  </si>
  <si>
    <t>Diluted EPS (in dollars per share)</t>
  </si>
  <si>
    <t>GAAP GROSS PROFIT</t>
  </si>
  <si>
    <t>Non-GAAP GROSS PROFIT</t>
  </si>
  <si>
    <t>GAAP GROSS MARGIN</t>
  </si>
  <si>
    <t>Non-GAAP GROSS MARGIN</t>
  </si>
  <si>
    <t>GAAP INCOME FROM OPERATIONS</t>
  </si>
  <si>
    <t>Non-GAAP INCOME FROM OPERATIONS</t>
  </si>
  <si>
    <t>GAAP NET INCOME</t>
  </si>
  <si>
    <t>GAAP NET INCOME PER COMMON SHARE – DILUTED</t>
  </si>
  <si>
    <t>WEIGHTED-AVERAGE SHARES USED IN COMPUTING NET INCOME PER COMMON SHARE</t>
  </si>
  <si>
    <t>DILUTED – GAAP</t>
  </si>
  <si>
    <t>Q1'17</t>
  </si>
  <si>
    <t>Q2'17</t>
  </si>
  <si>
    <t>Q3'17</t>
  </si>
  <si>
    <t>Q4'17</t>
  </si>
  <si>
    <t>Consolidated Statement of Operations</t>
  </si>
  <si>
    <t>ASC 606</t>
  </si>
  <si>
    <t>ASC 605</t>
  </si>
  <si>
    <t>Share of loss from equity investee, net of taxes</t>
  </si>
  <si>
    <t xml:space="preserve"> </t>
  </si>
  <si>
    <t>Net Sales</t>
  </si>
  <si>
    <t>Use of Non-GAAP Financial Measures</t>
  </si>
  <si>
    <t>Non-GAAP gross profit, gross margin, income from operations, net income and fully diluted earnings per share discussed in this table exclude as applicable stock-based compensation expense, audit committee investigation and review and other non-recurring expense, impairments to equity investments, impacts of the Tax Cuts and Jobs Act of 2017, and the related tax effect of the applicable items. Management presents non-GAAP financial measures because it considers them to be important supplemental measures of performance. Management uses the non-GAAP financial measures for planning purposes, including analysis of the Company's performance against prior periods, the preparation of operating budgets and to determine appropriate levels of operating and capital investments. Management also believes that the non-GAAP financial measures provide additional insight for analysts and investors in evaluating the Company's financial and operational performance. However, these non-GAAP financial measures have limitations as an analytical tool, and are not intended to be an alternative to financial measures prepared in accordance with GAAP. Pursuant to the requirements of SEC Regulation G, the reconciliation between the Company's GAAP and non-GAAP measures appear in the above table.</t>
  </si>
  <si>
    <t>in Millions (except per share amounts)</t>
  </si>
  <si>
    <t>Q1'20</t>
  </si>
  <si>
    <t>Add back stock-based compensation</t>
  </si>
  <si>
    <t xml:space="preserve">Add back accelerated building depeciation expense </t>
  </si>
  <si>
    <t xml:space="preserve">Add back stock-based compensation </t>
  </si>
  <si>
    <t>Add back accelerated building depeciation expense</t>
  </si>
  <si>
    <t xml:space="preserve">Add back Audit Committee investigation and review and other non-recurring expense </t>
  </si>
  <si>
    <t>Add back impairments to equity investments</t>
  </si>
  <si>
    <t>Add back impacts of the Tax Cuts and Jobs Act of 2017</t>
  </si>
  <si>
    <t>Add back stock-based compensation, accelerated building depreciation expense, Audit Committee investigation and review and other non-recurring expense, impairments to equity investments, impacts of the Tax Cuts and Jobs Act of 2017, net of adjustments to the tax provision</t>
  </si>
  <si>
    <t>Non-GAAP NET INCOME*</t>
  </si>
  <si>
    <t>Non-GAAP NET INCOME PER COMMON SHARE – DILUTED*</t>
  </si>
  <si>
    <t>DILUTED - Non-GAAP*</t>
  </si>
  <si>
    <t>*Non-GAAP Net Income and EPS for historical periods have changed slightly since last published on 12/20/19 due to changes in non-GAAP adjustments to taxes and diluted share count.</t>
  </si>
  <si>
    <t>Less adjustments to tax provision*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</si>
</sst>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409]mmm\-yy;@"/>
    <numFmt numFmtId="165" formatCode="_(* #,##0_);_(* \(#,##0\);_(* &quot;-&quot;??_);_(@_)"/>
    <numFmt numFmtId="166" formatCode="#,##0.000_);\(#,##0.000\)"/>
    <numFmt numFmtId="167" formatCode="#,##0.0_);\(#,##0.0\)"/>
    <numFmt numFmtId="168" formatCode="_(&quot;$&quot;* #,##0.0_);_(&quot;$&quot;* \(#,##0.0\);_(&quot;$&quot;* &quot;-&quot;??_);_(@_)"/>
    <numFmt numFmtId="169" formatCode="_(* #,##0.0_);_(* \(#,##0.0\);_(* &quot;-&quot;??_);_(@_)"/>
    <numFmt numFmtId="170" formatCode="0.0%"/>
    <numFmt numFmtId="171" formatCode="_(* #,##0.000_);_(* \(#,##0.000\);_(* &quot;-&quot;??_);_(@_)"/>
    <numFmt numFmtId="172" formatCode="_(&quot;$&quot;* #,##0.000_);_(&quot;$&quot;* \(#,##0.000\);_(&quot;$&quot;* &quot;-&quot;??_);_(@_)"/>
  </numFmts>
  <fonts count="14"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0"/>
      <name val="Arial"/>
      <family val="2"/>
    </font>
    <font>
      <b/>
      <sz val="10"/>
      <name val="Arial"/>
      <family val="2"/>
    </font>
    <font>
      <i/>
      <sz val="10"/>
      <color theme="1"/>
      <name val="Arial"/>
      <family val="2"/>
    </font>
    <font>
      <i/>
      <sz val="9"/>
      <name val="Arial"/>
      <family val="2"/>
    </font>
    <font>
      <u/>
      <sz val="10"/>
      <color theme="1"/>
      <name val="Arial"/>
      <family val="2"/>
    </font>
    <font>
      <sz val="9"/>
      <color rgb="FF000000"/>
      <name val="Arial"/>
      <family val="2"/>
    </font>
    <font>
      <b/>
      <sz val="9"/>
      <color rgb="FF000000"/>
      <name val="Arial"/>
      <family val="2"/>
    </font>
    <font>
      <sz val="9"/>
      <name val="Arial"/>
      <family val="2"/>
    </font>
    <font>
      <sz val="9"/>
      <color theme="1"/>
      <name val="Arial"/>
      <family val="2"/>
    </font>
    <font>
      <sz val="9"/>
      <color theme="1"/>
      <name val="Calibri"/>
      <family val="2"/>
      <scheme val="min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26">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style="thin">
        <color theme="0"/>
      </left>
      <right/>
      <top style="thin">
        <color indexed="64"/>
      </top>
      <bottom style="thin">
        <color theme="0"/>
      </bottom>
      <diagonal/>
    </border>
    <border>
      <left/>
      <right style="thin">
        <color indexed="64"/>
      </right>
      <top style="thin">
        <color indexed="64"/>
      </top>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thin">
        <color theme="0"/>
      </bottom>
      <diagonal/>
    </border>
    <border>
      <left style="thin">
        <color indexed="64"/>
      </left>
      <right style="thin">
        <color indexed="64"/>
      </right>
      <top style="thin">
        <color theme="0"/>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3" fillId="0" borderId="0" xfId="0" applyFont="1"/>
    <xf numFmtId="164" fontId="4" fillId="2" borderId="0" xfId="1" applyNumberFormat="1" applyFont="1" applyFill="1" applyBorder="1" applyAlignment="1">
      <alignment horizontal="center"/>
    </xf>
    <xf numFmtId="0" fontId="3" fillId="0" borderId="2" xfId="0" applyFont="1" applyBorder="1"/>
    <xf numFmtId="0" fontId="3" fillId="0" borderId="0" xfId="0" applyFont="1" applyBorder="1" applyAlignment="1">
      <alignment horizontal="center"/>
    </xf>
    <xf numFmtId="164" fontId="4" fillId="2" borderId="2" xfId="1" applyNumberFormat="1" applyFont="1" applyFill="1" applyBorder="1" applyAlignment="1">
      <alignment horizontal="center"/>
    </xf>
    <xf numFmtId="164" fontId="4" fillId="2" borderId="3" xfId="1" applyNumberFormat="1" applyFont="1" applyFill="1" applyBorder="1" applyAlignment="1">
      <alignment horizontal="center"/>
    </xf>
    <xf numFmtId="0" fontId="3" fillId="0" borderId="0" xfId="0" applyFont="1" applyBorder="1"/>
    <xf numFmtId="0" fontId="3" fillId="0" borderId="3" xfId="0" applyFont="1" applyBorder="1"/>
    <xf numFmtId="164" fontId="4" fillId="2" borderId="4" xfId="1" applyNumberFormat="1" applyFont="1" applyFill="1" applyBorder="1" applyAlignment="1">
      <alignment horizontal="center"/>
    </xf>
    <xf numFmtId="164" fontId="4" fillId="2" borderId="5" xfId="1" applyNumberFormat="1" applyFont="1" applyFill="1" applyBorder="1" applyAlignment="1">
      <alignment horizontal="center"/>
    </xf>
    <xf numFmtId="164" fontId="4" fillId="2" borderId="6" xfId="1" applyNumberFormat="1" applyFont="1" applyFill="1" applyBorder="1" applyAlignment="1">
      <alignment horizontal="center"/>
    </xf>
    <xf numFmtId="165" fontId="4" fillId="2" borderId="2" xfId="1" applyNumberFormat="1" applyFont="1" applyFill="1" applyBorder="1" applyAlignment="1">
      <alignment horizontal="center" vertical="center"/>
    </xf>
    <xf numFmtId="165" fontId="4" fillId="2" borderId="3" xfId="1" applyNumberFormat="1" applyFont="1" applyFill="1" applyBorder="1" applyAlignment="1">
      <alignment horizontal="center" vertical="center"/>
    </xf>
    <xf numFmtId="0" fontId="3" fillId="0" borderId="2" xfId="0" applyFont="1" applyBorder="1" applyAlignment="1"/>
    <xf numFmtId="0" fontId="3" fillId="0" borderId="0" xfId="0" applyFont="1" applyBorder="1" applyAlignment="1"/>
    <xf numFmtId="0" fontId="3" fillId="0" borderId="3" xfId="0" applyFont="1" applyBorder="1" applyAlignment="1"/>
    <xf numFmtId="0" fontId="5" fillId="3" borderId="0" xfId="0" applyFont="1" applyFill="1" applyAlignment="1">
      <alignment horizontal="left"/>
    </xf>
    <xf numFmtId="0" fontId="2" fillId="3" borderId="0" xfId="0" applyFont="1" applyFill="1"/>
    <xf numFmtId="0" fontId="7" fillId="3" borderId="0" xfId="0" applyFont="1" applyFill="1" applyAlignment="1">
      <alignment horizontal="left" indent="3"/>
    </xf>
    <xf numFmtId="0" fontId="2" fillId="3" borderId="0" xfId="0" applyFont="1" applyFill="1" applyAlignment="1">
      <alignment horizontal="left"/>
    </xf>
    <xf numFmtId="0" fontId="2" fillId="3" borderId="0" xfId="0" applyFont="1" applyFill="1" applyBorder="1" applyAlignment="1">
      <alignment horizontal="left"/>
    </xf>
    <xf numFmtId="49" fontId="2" fillId="3" borderId="0" xfId="0" applyNumberFormat="1" applyFont="1" applyFill="1" applyAlignment="1">
      <alignment horizontal="left"/>
    </xf>
    <xf numFmtId="0" fontId="2" fillId="0" borderId="0" xfId="0" applyFont="1" applyAlignment="1">
      <alignment horizontal="left"/>
    </xf>
    <xf numFmtId="0" fontId="2" fillId="3" borderId="0" xfId="0" applyFont="1" applyFill="1" applyAlignment="1"/>
    <xf numFmtId="0" fontId="5" fillId="3" borderId="0" xfId="0" applyFont="1" applyFill="1" applyAlignment="1"/>
    <xf numFmtId="0" fontId="2" fillId="0" borderId="0" xfId="0" applyFont="1" applyAlignment="1"/>
    <xf numFmtId="0" fontId="0" fillId="0" borderId="0" xfId="0" applyAlignment="1"/>
    <xf numFmtId="165" fontId="4" fillId="2" borderId="10" xfId="1" applyNumberFormat="1" applyFont="1" applyFill="1" applyBorder="1" applyAlignment="1">
      <alignment horizontal="center" vertical="center"/>
    </xf>
    <xf numFmtId="0" fontId="5" fillId="3" borderId="2" xfId="1" applyNumberFormat="1" applyFont="1" applyFill="1" applyBorder="1" applyAlignment="1">
      <alignment horizontal="left"/>
    </xf>
    <xf numFmtId="39" fontId="0" fillId="0" borderId="0" xfId="0" applyNumberFormat="1"/>
    <xf numFmtId="167" fontId="3" fillId="3" borderId="0" xfId="2" applyNumberFormat="1" applyFont="1" applyFill="1" applyBorder="1" applyAlignment="1">
      <alignment horizontal="center"/>
    </xf>
    <xf numFmtId="39" fontId="3" fillId="0" borderId="0" xfId="1" applyNumberFormat="1" applyFont="1" applyAlignment="1">
      <alignment horizontal="center"/>
    </xf>
    <xf numFmtId="167" fontId="3" fillId="3" borderId="2" xfId="2" applyNumberFormat="1" applyFont="1" applyFill="1" applyBorder="1" applyAlignment="1">
      <alignment horizontal="center"/>
    </xf>
    <xf numFmtId="39" fontId="3" fillId="3" borderId="0" xfId="2" applyNumberFormat="1" applyFont="1" applyFill="1" applyBorder="1" applyAlignment="1">
      <alignment horizontal="center"/>
    </xf>
    <xf numFmtId="39" fontId="3" fillId="0" borderId="0" xfId="2" applyNumberFormat="1" applyFont="1" applyAlignment="1">
      <alignment horizontal="center"/>
    </xf>
    <xf numFmtId="167" fontId="2" fillId="3" borderId="0" xfId="0" applyNumberFormat="1" applyFont="1" applyFill="1"/>
    <xf numFmtId="0" fontId="2" fillId="3" borderId="0" xfId="0" quotePrefix="1" applyFont="1" applyFill="1" applyBorder="1" applyAlignment="1">
      <alignment horizontal="left"/>
    </xf>
    <xf numFmtId="167" fontId="2" fillId="3" borderId="0" xfId="0" applyNumberFormat="1" applyFont="1" applyFill="1" applyAlignment="1">
      <alignment horizontal="left" indent="3"/>
    </xf>
    <xf numFmtId="166" fontId="0" fillId="0" borderId="0" xfId="0" applyNumberFormat="1"/>
    <xf numFmtId="0" fontId="3" fillId="0" borderId="1" xfId="0" applyFont="1" applyBorder="1"/>
    <xf numFmtId="167" fontId="3" fillId="3" borderId="3" xfId="2" applyNumberFormat="1" applyFont="1" applyFill="1" applyBorder="1" applyAlignment="1">
      <alignment horizontal="center"/>
    </xf>
    <xf numFmtId="164" fontId="4" fillId="2" borderId="15" xfId="1" applyNumberFormat="1" applyFont="1" applyFill="1" applyBorder="1" applyAlignment="1">
      <alignment horizontal="center"/>
    </xf>
    <xf numFmtId="164" fontId="4" fillId="2" borderId="16" xfId="1" applyNumberFormat="1" applyFont="1" applyFill="1" applyBorder="1" applyAlignment="1">
      <alignment horizontal="center"/>
    </xf>
    <xf numFmtId="164" fontId="4" fillId="2" borderId="17" xfId="1" applyNumberFormat="1" applyFont="1" applyFill="1" applyBorder="1" applyAlignment="1">
      <alignment horizontal="center"/>
    </xf>
    <xf numFmtId="0" fontId="3" fillId="0" borderId="1" xfId="0" applyFont="1" applyBorder="1" applyAlignment="1"/>
    <xf numFmtId="0" fontId="3" fillId="0" borderId="1" xfId="0" applyFont="1" applyBorder="1" applyAlignment="1">
      <alignment horizontal="center"/>
    </xf>
    <xf numFmtId="167" fontId="0" fillId="0" borderId="0" xfId="0" applyNumberFormat="1" applyBorder="1" applyAlignment="1">
      <alignment horizontal="center"/>
    </xf>
    <xf numFmtId="39" fontId="3" fillId="3" borderId="0" xfId="3" applyNumberFormat="1" applyFont="1" applyFill="1" applyBorder="1" applyAlignment="1">
      <alignment horizontal="center"/>
    </xf>
    <xf numFmtId="0" fontId="3" fillId="0" borderId="14" xfId="0" applyFont="1" applyBorder="1" applyAlignment="1"/>
    <xf numFmtId="166" fontId="3" fillId="3" borderId="2" xfId="2" applyNumberFormat="1" applyFont="1" applyFill="1" applyBorder="1" applyAlignment="1">
      <alignment horizontal="center"/>
    </xf>
    <xf numFmtId="168" fontId="3" fillId="0" borderId="2" xfId="2" applyNumberFormat="1" applyFont="1" applyBorder="1" applyAlignment="1">
      <alignment horizontal="center"/>
    </xf>
    <xf numFmtId="0" fontId="3" fillId="0" borderId="0" xfId="0" applyFont="1" applyBorder="1" applyAlignment="1">
      <alignment vertical="center"/>
    </xf>
    <xf numFmtId="0" fontId="3" fillId="0" borderId="0" xfId="0" applyFont="1" applyAlignment="1">
      <alignment vertical="center" wrapText="1"/>
    </xf>
    <xf numFmtId="169" fontId="3" fillId="0" borderId="2" xfId="1" applyNumberFormat="1" applyFont="1" applyBorder="1" applyAlignment="1">
      <alignment horizontal="left" vertical="center" wrapText="1"/>
    </xf>
    <xf numFmtId="0" fontId="3" fillId="0" borderId="0" xfId="0" applyFont="1" applyBorder="1" applyAlignment="1">
      <alignment horizontal="left" vertical="center"/>
    </xf>
    <xf numFmtId="3" fontId="3" fillId="0" borderId="0" xfId="0" applyNumberFormat="1"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xf numFmtId="43" fontId="3" fillId="0" borderId="2" xfId="1" applyFont="1" applyBorder="1" applyAlignment="1"/>
    <xf numFmtId="169" fontId="3" fillId="0" borderId="2" xfId="1" applyNumberFormat="1" applyFont="1" applyBorder="1" applyAlignment="1"/>
    <xf numFmtId="169" fontId="3" fillId="0" borderId="2" xfId="1" applyNumberFormat="1" applyFont="1" applyBorder="1" applyAlignment="1">
      <alignment vertical="center" wrapText="1"/>
    </xf>
    <xf numFmtId="169" fontId="3" fillId="0" borderId="2" xfId="1" applyNumberFormat="1" applyFont="1" applyBorder="1"/>
    <xf numFmtId="169" fontId="3" fillId="0" borderId="4" xfId="1" applyNumberFormat="1" applyFont="1" applyBorder="1"/>
    <xf numFmtId="170" fontId="3" fillId="0" borderId="2" xfId="3" applyNumberFormat="1" applyFont="1" applyBorder="1" applyAlignment="1">
      <alignment horizontal="right" vertical="center"/>
    </xf>
    <xf numFmtId="44" fontId="3" fillId="0" borderId="2" xfId="2" applyFont="1" applyBorder="1" applyAlignment="1">
      <alignment horizontal="left" vertical="center" wrapText="1"/>
    </xf>
    <xf numFmtId="168" fontId="3" fillId="0" borderId="2" xfId="2" applyNumberFormat="1" applyFont="1" applyBorder="1" applyAlignment="1">
      <alignment horizontal="left" vertical="center" wrapText="1"/>
    </xf>
    <xf numFmtId="168" fontId="3" fillId="0" borderId="2" xfId="2" applyNumberFormat="1" applyFont="1" applyBorder="1" applyAlignment="1">
      <alignment horizontal="right" vertical="center"/>
    </xf>
    <xf numFmtId="166" fontId="3" fillId="3" borderId="0" xfId="2" applyNumberFormat="1" applyFont="1" applyFill="1" applyBorder="1" applyAlignment="1">
      <alignment horizontal="center"/>
    </xf>
    <xf numFmtId="166" fontId="3" fillId="3" borderId="3" xfId="2" applyNumberFormat="1" applyFont="1" applyFill="1" applyBorder="1" applyAlignment="1">
      <alignment horizontal="center"/>
    </xf>
    <xf numFmtId="166" fontId="3" fillId="0" borderId="0" xfId="2" applyNumberFormat="1" applyFont="1" applyAlignment="1">
      <alignment horizontal="center"/>
    </xf>
    <xf numFmtId="168" fontId="3" fillId="0" borderId="18" xfId="2" applyNumberFormat="1" applyFont="1" applyBorder="1" applyAlignment="1">
      <alignment horizontal="left" vertical="center" wrapText="1"/>
    </xf>
    <xf numFmtId="170" fontId="3" fillId="0" borderId="18" xfId="3" applyNumberFormat="1" applyFont="1" applyBorder="1" applyAlignment="1">
      <alignment horizontal="right" vertical="center"/>
    </xf>
    <xf numFmtId="44" fontId="3" fillId="0" borderId="18" xfId="2" applyFont="1" applyBorder="1" applyAlignment="1">
      <alignment horizontal="left" vertical="center" wrapText="1"/>
    </xf>
    <xf numFmtId="168" fontId="3" fillId="0" borderId="0" xfId="2" applyNumberFormat="1" applyFont="1" applyBorder="1" applyAlignment="1">
      <alignment horizontal="center"/>
    </xf>
    <xf numFmtId="168" fontId="3" fillId="0" borderId="0" xfId="2" applyNumberFormat="1" applyFont="1" applyBorder="1" applyAlignment="1">
      <alignment horizontal="left" vertical="center" wrapText="1"/>
    </xf>
    <xf numFmtId="169" fontId="3" fillId="0" borderId="0" xfId="1" applyNumberFormat="1" applyFont="1" applyBorder="1" applyAlignment="1"/>
    <xf numFmtId="168" fontId="3" fillId="0" borderId="19" xfId="2" applyNumberFormat="1" applyFont="1" applyBorder="1" applyAlignment="1">
      <alignment horizontal="left" vertical="center" wrapText="1"/>
    </xf>
    <xf numFmtId="169" fontId="3" fillId="0" borderId="0" xfId="1" applyNumberFormat="1" applyFont="1" applyBorder="1" applyAlignment="1">
      <alignment vertical="center" wrapText="1"/>
    </xf>
    <xf numFmtId="170" fontId="3" fillId="0" borderId="0" xfId="3" applyNumberFormat="1" applyFont="1" applyBorder="1" applyAlignment="1">
      <alignment horizontal="right" vertical="center"/>
    </xf>
    <xf numFmtId="170" fontId="3" fillId="0" borderId="19" xfId="3" applyNumberFormat="1" applyFont="1" applyBorder="1" applyAlignment="1">
      <alignment horizontal="right" vertical="center"/>
    </xf>
    <xf numFmtId="169" fontId="3" fillId="0" borderId="0" xfId="1" applyNumberFormat="1" applyFont="1" applyBorder="1" applyAlignment="1">
      <alignment horizontal="left" vertical="center" wrapText="1"/>
    </xf>
    <xf numFmtId="168" fontId="3" fillId="0" borderId="0" xfId="2" applyNumberFormat="1" applyFont="1" applyBorder="1" applyAlignment="1">
      <alignment horizontal="right" vertical="center"/>
    </xf>
    <xf numFmtId="44" fontId="3" fillId="0" borderId="0" xfId="2" applyFont="1" applyBorder="1" applyAlignment="1">
      <alignment horizontal="left" vertical="center" wrapText="1"/>
    </xf>
    <xf numFmtId="43" fontId="3" fillId="0" borderId="0" xfId="1" applyFont="1" applyBorder="1" applyAlignment="1"/>
    <xf numFmtId="44" fontId="3" fillId="0" borderId="19" xfId="2" applyFont="1" applyBorder="1" applyAlignment="1">
      <alignment horizontal="left" vertical="center" wrapText="1"/>
    </xf>
    <xf numFmtId="169" fontId="3" fillId="0" borderId="0" xfId="1" applyNumberFormat="1" applyFont="1" applyBorder="1"/>
    <xf numFmtId="169" fontId="3" fillId="0" borderId="5" xfId="1" applyNumberFormat="1" applyFont="1" applyBorder="1"/>
    <xf numFmtId="168" fontId="3" fillId="0" borderId="3" xfId="2" applyNumberFormat="1" applyFont="1" applyBorder="1" applyAlignment="1">
      <alignment horizontal="center"/>
    </xf>
    <xf numFmtId="168" fontId="3" fillId="0" borderId="3" xfId="2" applyNumberFormat="1" applyFont="1" applyBorder="1" applyAlignment="1">
      <alignment horizontal="left" vertical="center" wrapText="1"/>
    </xf>
    <xf numFmtId="169" fontId="3" fillId="0" borderId="3" xfId="1" applyNumberFormat="1" applyFont="1" applyBorder="1" applyAlignment="1"/>
    <xf numFmtId="168" fontId="3" fillId="0" borderId="20" xfId="2" applyNumberFormat="1" applyFont="1" applyBorder="1" applyAlignment="1">
      <alignment horizontal="left" vertical="center" wrapText="1"/>
    </xf>
    <xf numFmtId="169" fontId="3" fillId="0" borderId="3" xfId="1" applyNumberFormat="1" applyFont="1" applyBorder="1" applyAlignment="1">
      <alignment vertical="center" wrapText="1"/>
    </xf>
    <xf numFmtId="170" fontId="3" fillId="0" borderId="3" xfId="3" applyNumberFormat="1" applyFont="1" applyBorder="1" applyAlignment="1">
      <alignment horizontal="right" vertical="center"/>
    </xf>
    <xf numFmtId="170" fontId="3" fillId="0" borderId="20" xfId="3" applyNumberFormat="1" applyFont="1" applyBorder="1" applyAlignment="1">
      <alignment horizontal="right" vertical="center"/>
    </xf>
    <xf numFmtId="169" fontId="3" fillId="0" borderId="3" xfId="1" applyNumberFormat="1" applyFont="1" applyBorder="1" applyAlignment="1">
      <alignment horizontal="left" vertical="center" wrapText="1"/>
    </xf>
    <xf numFmtId="168" fontId="3" fillId="0" borderId="3" xfId="2" applyNumberFormat="1" applyFont="1" applyBorder="1" applyAlignment="1">
      <alignment horizontal="right" vertical="center"/>
    </xf>
    <xf numFmtId="44" fontId="3" fillId="0" borderId="3" xfId="2" applyFont="1" applyBorder="1" applyAlignment="1">
      <alignment horizontal="left" vertical="center" wrapText="1"/>
    </xf>
    <xf numFmtId="43" fontId="3" fillId="0" borderId="3" xfId="1" applyFont="1" applyBorder="1" applyAlignment="1"/>
    <xf numFmtId="44" fontId="3" fillId="0" borderId="20" xfId="2" applyFont="1" applyBorder="1" applyAlignment="1">
      <alignment horizontal="left" vertical="center" wrapText="1"/>
    </xf>
    <xf numFmtId="169" fontId="3" fillId="0" borderId="3" xfId="1" applyNumberFormat="1" applyFont="1" applyBorder="1"/>
    <xf numFmtId="169" fontId="3" fillId="0" borderId="6" xfId="1" applyNumberFormat="1" applyFont="1" applyBorder="1"/>
    <xf numFmtId="44" fontId="3" fillId="0" borderId="0" xfId="2" applyFont="1" applyBorder="1" applyAlignment="1">
      <alignment horizontal="center"/>
    </xf>
    <xf numFmtId="167" fontId="3" fillId="0" borderId="3" xfId="2" applyNumberFormat="1" applyFont="1" applyFill="1" applyBorder="1" applyAlignment="1">
      <alignment horizontal="center"/>
    </xf>
    <xf numFmtId="167" fontId="3" fillId="0" borderId="2" xfId="2" applyNumberFormat="1" applyFont="1" applyFill="1" applyBorder="1" applyAlignment="1">
      <alignment horizontal="center"/>
    </xf>
    <xf numFmtId="167" fontId="3" fillId="0" borderId="0" xfId="2" applyNumberFormat="1" applyFont="1" applyFill="1" applyBorder="1" applyAlignment="1">
      <alignment horizontal="center"/>
    </xf>
    <xf numFmtId="39" fontId="3" fillId="0" borderId="0" xfId="2" applyNumberFormat="1" applyFont="1" applyFill="1" applyBorder="1" applyAlignment="1">
      <alignment horizontal="center"/>
    </xf>
    <xf numFmtId="166" fontId="3" fillId="0" borderId="3" xfId="2" applyNumberFormat="1" applyFont="1" applyFill="1" applyBorder="1" applyAlignment="1">
      <alignment horizontal="center"/>
    </xf>
    <xf numFmtId="166" fontId="3" fillId="0" borderId="2" xfId="2" applyNumberFormat="1" applyFont="1" applyFill="1" applyBorder="1" applyAlignment="1">
      <alignment horizontal="center"/>
    </xf>
    <xf numFmtId="166" fontId="3" fillId="0" borderId="0" xfId="2" applyNumberFormat="1" applyFont="1" applyFill="1" applyBorder="1" applyAlignment="1">
      <alignment horizontal="center"/>
    </xf>
    <xf numFmtId="44" fontId="3" fillId="3" borderId="2" xfId="2" applyFont="1" applyFill="1" applyBorder="1" applyAlignment="1">
      <alignment horizontal="center"/>
    </xf>
    <xf numFmtId="44" fontId="3" fillId="3" borderId="0" xfId="2" applyFont="1" applyFill="1" applyBorder="1" applyAlignment="1">
      <alignment horizontal="center"/>
    </xf>
    <xf numFmtId="44" fontId="3" fillId="3" borderId="3" xfId="2" applyFont="1" applyFill="1" applyBorder="1" applyAlignment="1">
      <alignment horizontal="center"/>
    </xf>
    <xf numFmtId="168" fontId="3" fillId="3" borderId="2" xfId="2" applyNumberFormat="1" applyFont="1" applyFill="1" applyBorder="1" applyAlignment="1">
      <alignment horizontal="center"/>
    </xf>
    <xf numFmtId="168" fontId="3" fillId="3" borderId="0" xfId="2" applyNumberFormat="1" applyFont="1" applyFill="1" applyBorder="1" applyAlignment="1">
      <alignment horizontal="center"/>
    </xf>
    <xf numFmtId="168" fontId="3" fillId="3" borderId="3" xfId="2" applyNumberFormat="1" applyFont="1" applyFill="1" applyBorder="1" applyAlignment="1">
      <alignment horizontal="center"/>
    </xf>
    <xf numFmtId="168" fontId="3" fillId="0" borderId="0" xfId="2" applyNumberFormat="1" applyFont="1" applyAlignment="1">
      <alignment horizontal="center"/>
    </xf>
    <xf numFmtId="169" fontId="8" fillId="3" borderId="2" xfId="1" applyNumberFormat="1" applyFont="1" applyFill="1" applyBorder="1" applyAlignment="1">
      <alignment horizontal="center"/>
    </xf>
    <xf numFmtId="169" fontId="8" fillId="3" borderId="0" xfId="1" applyNumberFormat="1" applyFont="1" applyFill="1" applyBorder="1" applyAlignment="1">
      <alignment horizontal="center"/>
    </xf>
    <xf numFmtId="169" fontId="8" fillId="3" borderId="3" xfId="1" applyNumberFormat="1" applyFont="1" applyFill="1" applyBorder="1" applyAlignment="1">
      <alignment horizontal="center"/>
    </xf>
    <xf numFmtId="169" fontId="3" fillId="0" borderId="0" xfId="1" applyNumberFormat="1" applyFont="1" applyAlignment="1">
      <alignment horizontal="center"/>
    </xf>
    <xf numFmtId="169" fontId="3" fillId="3" borderId="2" xfId="1" applyNumberFormat="1" applyFont="1" applyFill="1" applyBorder="1" applyAlignment="1">
      <alignment horizontal="center"/>
    </xf>
    <xf numFmtId="169" fontId="3" fillId="3" borderId="0" xfId="1" applyNumberFormat="1" applyFont="1" applyFill="1" applyBorder="1" applyAlignment="1">
      <alignment horizontal="center"/>
    </xf>
    <xf numFmtId="169" fontId="3" fillId="3" borderId="3" xfId="1" applyNumberFormat="1" applyFont="1" applyFill="1" applyBorder="1" applyAlignment="1">
      <alignment horizontal="center"/>
    </xf>
    <xf numFmtId="169" fontId="3" fillId="0" borderId="0" xfId="1" applyNumberFormat="1" applyFont="1" applyBorder="1" applyAlignment="1">
      <alignment horizontal="center"/>
    </xf>
    <xf numFmtId="169" fontId="0" fillId="0" borderId="0" xfId="1" applyNumberFormat="1" applyFont="1"/>
    <xf numFmtId="169" fontId="8" fillId="0" borderId="0" xfId="1" applyNumberFormat="1" applyFont="1" applyAlignment="1">
      <alignment horizontal="center"/>
    </xf>
    <xf numFmtId="169" fontId="3" fillId="3" borderId="2" xfId="2" applyNumberFormat="1" applyFont="1" applyFill="1" applyBorder="1" applyAlignment="1">
      <alignment horizontal="center"/>
    </xf>
    <xf numFmtId="169" fontId="3" fillId="3" borderId="0" xfId="2" applyNumberFormat="1" applyFont="1" applyFill="1" applyBorder="1" applyAlignment="1">
      <alignment horizontal="center"/>
    </xf>
    <xf numFmtId="169" fontId="3" fillId="0" borderId="3" xfId="2" applyNumberFormat="1" applyFont="1" applyFill="1" applyBorder="1" applyAlignment="1">
      <alignment horizontal="center"/>
    </xf>
    <xf numFmtId="169" fontId="3" fillId="0" borderId="2" xfId="2" applyNumberFormat="1" applyFont="1" applyFill="1" applyBorder="1" applyAlignment="1">
      <alignment horizontal="center"/>
    </xf>
    <xf numFmtId="169" fontId="3" fillId="0" borderId="0" xfId="2" applyNumberFormat="1" applyFont="1" applyFill="1" applyBorder="1" applyAlignment="1">
      <alignment horizontal="center"/>
    </xf>
    <xf numFmtId="169" fontId="3" fillId="0" borderId="0" xfId="2" applyNumberFormat="1" applyFont="1" applyAlignment="1">
      <alignment horizontal="center"/>
    </xf>
    <xf numFmtId="169" fontId="3" fillId="3" borderId="3" xfId="2" applyNumberFormat="1" applyFont="1" applyFill="1" applyBorder="1" applyAlignment="1">
      <alignment horizontal="center"/>
    </xf>
    <xf numFmtId="169" fontId="3" fillId="3" borderId="4" xfId="1" applyNumberFormat="1" applyFont="1" applyFill="1" applyBorder="1" applyAlignment="1">
      <alignment horizontal="center"/>
    </xf>
    <xf numFmtId="169" fontId="3" fillId="3" borderId="5" xfId="1" applyNumberFormat="1" applyFont="1" applyFill="1" applyBorder="1" applyAlignment="1">
      <alignment horizontal="center"/>
    </xf>
    <xf numFmtId="169" fontId="3" fillId="3" borderId="4" xfId="2" applyNumberFormat="1" applyFont="1" applyFill="1" applyBorder="1" applyAlignment="1">
      <alignment horizontal="center"/>
    </xf>
    <xf numFmtId="169" fontId="3" fillId="3" borderId="5" xfId="2" applyNumberFormat="1" applyFont="1" applyFill="1" applyBorder="1" applyAlignment="1">
      <alignment horizontal="center"/>
    </xf>
    <xf numFmtId="169" fontId="3" fillId="0" borderId="6" xfId="2" applyNumberFormat="1" applyFont="1" applyFill="1" applyBorder="1" applyAlignment="1">
      <alignment horizontal="center"/>
    </xf>
    <xf numFmtId="169" fontId="3" fillId="0" borderId="4" xfId="2" applyNumberFormat="1" applyFont="1" applyFill="1" applyBorder="1" applyAlignment="1">
      <alignment horizontal="center"/>
    </xf>
    <xf numFmtId="169" fontId="3" fillId="0" borderId="5" xfId="2" applyNumberFormat="1" applyFont="1" applyFill="1" applyBorder="1" applyAlignment="1">
      <alignment horizontal="center"/>
    </xf>
    <xf numFmtId="169" fontId="3" fillId="3" borderId="6" xfId="2" applyNumberFormat="1" applyFont="1" applyFill="1" applyBorder="1" applyAlignment="1">
      <alignment horizontal="center"/>
    </xf>
    <xf numFmtId="44" fontId="3" fillId="0" borderId="3" xfId="2" applyFont="1" applyFill="1" applyBorder="1" applyAlignment="1">
      <alignment horizontal="center"/>
    </xf>
    <xf numFmtId="44" fontId="3" fillId="0" borderId="2" xfId="2" applyFont="1" applyFill="1" applyBorder="1" applyAlignment="1">
      <alignment horizontal="center"/>
    </xf>
    <xf numFmtId="44" fontId="3" fillId="0" borderId="0" xfId="2" applyFont="1" applyFill="1" applyBorder="1" applyAlignment="1">
      <alignment horizontal="center"/>
    </xf>
    <xf numFmtId="168" fontId="3" fillId="0" borderId="0" xfId="1" applyNumberFormat="1" applyFont="1" applyAlignment="1">
      <alignment horizontal="center"/>
    </xf>
    <xf numFmtId="168" fontId="3" fillId="0" borderId="0" xfId="2" applyNumberFormat="1" applyFont="1" applyBorder="1" applyAlignment="1">
      <alignment vertical="center"/>
    </xf>
    <xf numFmtId="169" fontId="3" fillId="0" borderId="0" xfId="1" applyNumberFormat="1" applyFont="1" applyBorder="1" applyAlignment="1">
      <alignment vertical="center"/>
    </xf>
    <xf numFmtId="169" fontId="3" fillId="0" borderId="2" xfId="1" applyNumberFormat="1" applyFont="1" applyFill="1" applyBorder="1" applyAlignment="1">
      <alignment horizontal="center"/>
    </xf>
    <xf numFmtId="169" fontId="3" fillId="0" borderId="0" xfId="1" applyNumberFormat="1" applyFont="1" applyFill="1" applyBorder="1" applyAlignment="1">
      <alignment horizontal="center"/>
    </xf>
    <xf numFmtId="169" fontId="3" fillId="0" borderId="3" xfId="1" applyNumberFormat="1" applyFont="1" applyFill="1" applyBorder="1" applyAlignment="1">
      <alignment horizontal="center"/>
    </xf>
    <xf numFmtId="169" fontId="8" fillId="0" borderId="2" xfId="1" applyNumberFormat="1" applyFont="1" applyFill="1" applyBorder="1" applyAlignment="1">
      <alignment horizontal="center"/>
    </xf>
    <xf numFmtId="169" fontId="8" fillId="0" borderId="0" xfId="1" applyNumberFormat="1" applyFont="1" applyFill="1" applyBorder="1" applyAlignment="1">
      <alignment horizontal="center"/>
    </xf>
    <xf numFmtId="169" fontId="8" fillId="0" borderId="3" xfId="1" applyNumberFormat="1" applyFont="1" applyFill="1" applyBorder="1" applyAlignment="1">
      <alignment horizontal="center"/>
    </xf>
    <xf numFmtId="169" fontId="3" fillId="0" borderId="6" xfId="1" applyNumberFormat="1" applyFont="1" applyFill="1" applyBorder="1" applyAlignment="1">
      <alignment horizontal="center"/>
    </xf>
    <xf numFmtId="169" fontId="3" fillId="0" borderId="4" xfId="1" applyNumberFormat="1" applyFont="1" applyFill="1" applyBorder="1"/>
    <xf numFmtId="169" fontId="3" fillId="0" borderId="5" xfId="1" applyNumberFormat="1" applyFont="1" applyFill="1" applyBorder="1"/>
    <xf numFmtId="0" fontId="10" fillId="0" borderId="0" xfId="0" applyFont="1" applyAlignment="1">
      <alignment vertical="center" wrapText="1"/>
    </xf>
    <xf numFmtId="0" fontId="6" fillId="0" borderId="2" xfId="0" applyFont="1" applyBorder="1" applyAlignment="1">
      <alignment horizontal="left" indent="1"/>
    </xf>
    <xf numFmtId="0" fontId="2" fillId="3" borderId="2" xfId="1" applyNumberFormat="1" applyFont="1" applyFill="1" applyBorder="1" applyAlignment="1">
      <alignment horizontal="left"/>
    </xf>
    <xf numFmtId="0" fontId="3" fillId="0" borderId="4" xfId="0" applyFont="1" applyBorder="1"/>
    <xf numFmtId="0" fontId="0" fillId="0" borderId="1" xfId="0" applyBorder="1"/>
    <xf numFmtId="0" fontId="3" fillId="0" borderId="21" xfId="0" applyFont="1" applyBorder="1"/>
    <xf numFmtId="168" fontId="3" fillId="3" borderId="8" xfId="2" applyNumberFormat="1" applyFont="1" applyFill="1" applyBorder="1" applyAlignment="1">
      <alignment horizontal="center"/>
    </xf>
    <xf numFmtId="169" fontId="8" fillId="3" borderId="8" xfId="1" applyNumberFormat="1" applyFont="1" applyFill="1" applyBorder="1" applyAlignment="1">
      <alignment horizontal="center"/>
    </xf>
    <xf numFmtId="169" fontId="3" fillId="3" borderId="8" xfId="1" applyNumberFormat="1" applyFont="1" applyFill="1" applyBorder="1" applyAlignment="1">
      <alignment horizontal="center"/>
    </xf>
    <xf numFmtId="167" fontId="3" fillId="3" borderId="8" xfId="2" applyNumberFormat="1" applyFont="1" applyFill="1" applyBorder="1" applyAlignment="1">
      <alignment horizontal="center"/>
    </xf>
    <xf numFmtId="44" fontId="3" fillId="0" borderId="8" xfId="2" applyFont="1" applyFill="1" applyBorder="1" applyAlignment="1">
      <alignment horizontal="center"/>
    </xf>
    <xf numFmtId="167" fontId="3" fillId="0" borderId="8" xfId="2" applyNumberFormat="1" applyFont="1" applyFill="1" applyBorder="1" applyAlignment="1">
      <alignment horizontal="center"/>
    </xf>
    <xf numFmtId="166" fontId="3" fillId="0" borderId="8" xfId="2" applyNumberFormat="1" applyFont="1" applyFill="1" applyBorder="1" applyAlignment="1">
      <alignment horizontal="center"/>
    </xf>
    <xf numFmtId="169" fontId="3" fillId="0" borderId="8" xfId="2" applyNumberFormat="1" applyFont="1" applyFill="1" applyBorder="1" applyAlignment="1">
      <alignment horizontal="center"/>
    </xf>
    <xf numFmtId="169" fontId="3" fillId="0" borderId="7" xfId="2" applyNumberFormat="1" applyFont="1" applyFill="1" applyBorder="1" applyAlignment="1">
      <alignment horizontal="center"/>
    </xf>
    <xf numFmtId="0" fontId="5" fillId="3" borderId="3" xfId="1" applyNumberFormat="1" applyFont="1" applyFill="1" applyBorder="1" applyAlignment="1">
      <alignment horizontal="left"/>
    </xf>
    <xf numFmtId="0" fontId="6" fillId="0" borderId="3" xfId="0" applyFont="1" applyBorder="1" applyAlignment="1">
      <alignment horizontal="left" indent="1"/>
    </xf>
    <xf numFmtId="0" fontId="2" fillId="3" borderId="3" xfId="1" applyNumberFormat="1" applyFont="1" applyFill="1" applyBorder="1" applyAlignment="1">
      <alignment horizontal="left"/>
    </xf>
    <xf numFmtId="0" fontId="3" fillId="0" borderId="6" xfId="0" applyFont="1" applyBorder="1"/>
    <xf numFmtId="0" fontId="5" fillId="3" borderId="14" xfId="1" applyNumberFormat="1" applyFont="1" applyFill="1" applyBorder="1" applyAlignment="1">
      <alignment horizontal="left"/>
    </xf>
    <xf numFmtId="168" fontId="3" fillId="0" borderId="8" xfId="2" applyNumberFormat="1" applyFont="1" applyBorder="1" applyAlignment="1">
      <alignment horizontal="center"/>
    </xf>
    <xf numFmtId="168" fontId="3" fillId="0" borderId="8" xfId="2" applyNumberFormat="1" applyFont="1" applyBorder="1" applyAlignment="1">
      <alignment horizontal="left" vertical="center" wrapText="1"/>
    </xf>
    <xf numFmtId="169" fontId="3" fillId="0" borderId="8" xfId="1" applyNumberFormat="1" applyFont="1" applyBorder="1" applyAlignment="1"/>
    <xf numFmtId="168" fontId="3" fillId="0" borderId="22" xfId="2" applyNumberFormat="1" applyFont="1" applyBorder="1" applyAlignment="1">
      <alignment horizontal="left" vertical="center" wrapText="1"/>
    </xf>
    <xf numFmtId="169" fontId="3" fillId="0" borderId="8" xfId="1" applyNumberFormat="1" applyFont="1" applyBorder="1" applyAlignment="1">
      <alignment vertical="center" wrapText="1"/>
    </xf>
    <xf numFmtId="170" fontId="3" fillId="0" borderId="8" xfId="3" applyNumberFormat="1" applyFont="1" applyBorder="1" applyAlignment="1">
      <alignment horizontal="right" vertical="center"/>
    </xf>
    <xf numFmtId="170" fontId="3" fillId="0" borderId="22" xfId="3" applyNumberFormat="1" applyFont="1" applyBorder="1" applyAlignment="1">
      <alignment horizontal="right" vertical="center"/>
    </xf>
    <xf numFmtId="169" fontId="3" fillId="0" borderId="8" xfId="1" applyNumberFormat="1" applyFont="1" applyBorder="1" applyAlignment="1">
      <alignment horizontal="left" vertical="center" wrapText="1"/>
    </xf>
    <xf numFmtId="168" fontId="3" fillId="0" borderId="8" xfId="2" applyNumberFormat="1" applyFont="1" applyBorder="1" applyAlignment="1">
      <alignment horizontal="right" vertical="center"/>
    </xf>
    <xf numFmtId="44" fontId="3" fillId="0" borderId="8" xfId="2" applyFont="1" applyBorder="1" applyAlignment="1">
      <alignment horizontal="left" vertical="center" wrapText="1"/>
    </xf>
    <xf numFmtId="43" fontId="3" fillId="0" borderId="8" xfId="1" applyFont="1" applyBorder="1" applyAlignment="1"/>
    <xf numFmtId="44" fontId="3" fillId="0" borderId="22" xfId="2" applyFont="1" applyBorder="1" applyAlignment="1">
      <alignment horizontal="left" vertical="center" wrapText="1"/>
    </xf>
    <xf numFmtId="169" fontId="3" fillId="0" borderId="8" xfId="1" applyNumberFormat="1" applyFont="1" applyBorder="1"/>
    <xf numFmtId="169" fontId="3" fillId="0" borderId="7" xfId="1" applyNumberFormat="1" applyFont="1" applyBorder="1"/>
    <xf numFmtId="171" fontId="3" fillId="0" borderId="0" xfId="1" applyNumberFormat="1" applyFont="1" applyBorder="1" applyAlignment="1">
      <alignment vertical="center"/>
    </xf>
    <xf numFmtId="44" fontId="3" fillId="3" borderId="2" xfId="2" applyNumberFormat="1" applyFont="1" applyFill="1" applyBorder="1" applyAlignment="1">
      <alignment horizontal="center"/>
    </xf>
    <xf numFmtId="172" fontId="3" fillId="3" borderId="2" xfId="2" applyNumberFormat="1" applyFont="1" applyFill="1" applyBorder="1" applyAlignment="1">
      <alignment horizontal="center"/>
    </xf>
    <xf numFmtId="168" fontId="3" fillId="0" borderId="22" xfId="2" applyNumberFormat="1" applyFont="1" applyFill="1" applyBorder="1" applyAlignment="1">
      <alignment horizontal="left" vertical="center" wrapText="1"/>
    </xf>
    <xf numFmtId="169" fontId="3" fillId="0" borderId="6" xfId="1" applyNumberFormat="1" applyFont="1" applyFill="1" applyBorder="1"/>
    <xf numFmtId="171" fontId="3" fillId="3" borderId="2" xfId="1" applyNumberFormat="1" applyFont="1" applyFill="1" applyBorder="1" applyAlignment="1">
      <alignment horizontal="center"/>
    </xf>
    <xf numFmtId="171" fontId="0" fillId="0" borderId="0" xfId="0" applyNumberFormat="1"/>
    <xf numFmtId="164" fontId="4" fillId="2" borderId="1" xfId="1" applyNumberFormat="1" applyFont="1" applyFill="1" applyBorder="1" applyAlignment="1">
      <alignment horizontal="center"/>
    </xf>
    <xf numFmtId="169" fontId="3" fillId="0" borderId="0" xfId="1" applyNumberFormat="1" applyFont="1" applyFill="1" applyBorder="1" applyAlignment="1"/>
    <xf numFmtId="169" fontId="3" fillId="0" borderId="2" xfId="1" applyNumberFormat="1" applyFont="1" applyFill="1" applyBorder="1" applyAlignment="1"/>
    <xf numFmtId="169" fontId="3" fillId="0" borderId="3" xfId="1" applyNumberFormat="1" applyFont="1" applyFill="1" applyBorder="1" applyAlignment="1"/>
    <xf numFmtId="169" fontId="3" fillId="0" borderId="8" xfId="1" applyNumberFormat="1" applyFont="1" applyFill="1" applyBorder="1" applyAlignment="1"/>
    <xf numFmtId="0" fontId="12" fillId="0" borderId="0" xfId="0" applyFont="1"/>
    <xf numFmtId="164" fontId="4" fillId="2" borderId="25" xfId="1" applyNumberFormat="1" applyFont="1" applyFill="1" applyBorder="1" applyAlignment="1">
      <alignment horizontal="center"/>
    </xf>
    <xf numFmtId="164" fontId="4" fillId="2" borderId="7" xfId="1" applyNumberFormat="1" applyFont="1" applyFill="1" applyBorder="1" applyAlignment="1">
      <alignment horizontal="center"/>
    </xf>
    <xf numFmtId="164" fontId="4" fillId="2" borderId="8" xfId="1" applyNumberFormat="1" applyFont="1" applyFill="1" applyBorder="1" applyAlignment="1">
      <alignment horizontal="center"/>
    </xf>
    <xf numFmtId="165" fontId="4" fillId="2" borderId="17" xfId="1" applyNumberFormat="1" applyFont="1" applyFill="1" applyBorder="1" applyAlignment="1">
      <alignment horizontal="center" vertical="center"/>
    </xf>
    <xf numFmtId="0" fontId="2" fillId="0"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3" fillId="0" borderId="2" xfId="0" applyFont="1" applyBorder="1" applyAlignment="1">
      <alignment horizontal="left" wrapText="1"/>
    </xf>
    <xf numFmtId="0" fontId="3" fillId="0" borderId="3" xfId="0" applyFont="1" applyBorder="1" applyAlignment="1">
      <alignment horizontal="left" wrapText="1"/>
    </xf>
    <xf numFmtId="164" fontId="4" fillId="2" borderId="13" xfId="1" applyNumberFormat="1" applyFont="1" applyFill="1"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165" fontId="4" fillId="2" borderId="11" xfId="1" applyNumberFormat="1" applyFont="1" applyFill="1" applyBorder="1" applyAlignment="1">
      <alignment horizontal="center" vertical="center"/>
    </xf>
    <xf numFmtId="0" fontId="0" fillId="0" borderId="9" xfId="0" applyBorder="1" applyAlignment="1">
      <alignment horizontal="center" vertical="center"/>
    </xf>
    <xf numFmtId="0" fontId="0" fillId="0" borderId="24" xfId="0" applyBorder="1" applyAlignment="1">
      <alignment horizontal="center"/>
    </xf>
    <xf numFmtId="164" fontId="4" fillId="2" borderId="1" xfId="1" applyNumberFormat="1" applyFont="1"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164" fontId="4" fillId="2" borderId="23" xfId="1" applyNumberFormat="1" applyFont="1" applyFill="1" applyBorder="1" applyAlignment="1">
      <alignment horizontal="center" wrapText="1"/>
    </xf>
    <xf numFmtId="0" fontId="0" fillId="0" borderId="0" xfId="0" applyBorder="1" applyAlignment="1">
      <alignment horizontal="center" wrapText="1"/>
    </xf>
    <xf numFmtId="0" fontId="0" fillId="0" borderId="5" xfId="0" applyBorder="1" applyAlignment="1">
      <alignment horizontal="center" wrapText="1"/>
    </xf>
    <xf numFmtId="0" fontId="11" fillId="0" borderId="0" xfId="0" applyFont="1" applyFill="1" applyAlignment="1">
      <alignment horizontal="left" vertical="top" wrapText="1"/>
    </xf>
    <xf numFmtId="0" fontId="12" fillId="0" borderId="0" xfId="0" applyFont="1" applyAlignment="1">
      <alignment wrapText="1"/>
    </xf>
    <xf numFmtId="0" fontId="13" fillId="0" borderId="0" xfId="0" applyFont="1" applyAlignment="1">
      <alignment wrapText="1"/>
    </xf>
    <xf numFmtId="0" fontId="3" fillId="0" borderId="9" xfId="0" applyFont="1" applyBorder="1" applyAlignment="1">
      <alignment horizontal="center" vertical="center"/>
    </xf>
    <xf numFmtId="0" fontId="3" fillId="0" borderId="12" xfId="0" applyFont="1" applyBorder="1" applyAlignment="1">
      <alignment horizontal="center"/>
    </xf>
    <xf numFmtId="0" fontId="9" fillId="0" borderId="0" xfId="0" applyFont="1" applyAlignment="1">
      <alignment vertical="center" wrapText="1"/>
    </xf>
    <xf numFmtId="0" fontId="3" fillId="0" borderId="2" xfId="0" applyFont="1" applyBorder="1" applyAlignment="1">
      <alignment wrapText="1"/>
    </xf>
    <xf numFmtId="0" fontId="0" fillId="0" borderId="3" xfId="0" applyBorder="1" applyAlignment="1">
      <alignmen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1064224</xdr:colOff>
      <xdr:row>3</xdr:row>
      <xdr:rowOff>14771</xdr:rowOff>
    </xdr:to>
    <xdr:pic>
      <xdr:nvPicPr>
        <xdr:cNvPr id="2" name="Picture 1" descr="C:\Users\PeterY\Desktop\Supermicro_GreenC_NewLogo_WhiteBackground.png">
          <a:extLst>
            <a:ext uri="{FF2B5EF4-FFF2-40B4-BE49-F238E27FC236}">
              <a16:creationId xmlns:a16="http://schemas.microsoft.com/office/drawing/2014/main" id="{F564E19B-7BFE-47BF-ACDF-A982F696DF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1524" cy="564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1051524</xdr:colOff>
      <xdr:row>3</xdr:row>
      <xdr:rowOff>564</xdr:rowOff>
    </xdr:to>
    <xdr:pic>
      <xdr:nvPicPr>
        <xdr:cNvPr id="2" name="Picture 1" descr="C:\Users\PeterY\Desktop\Supermicro_GreenC_NewLogo_WhiteBackground.png">
          <a:extLst>
            <a:ext uri="{FF2B5EF4-FFF2-40B4-BE49-F238E27FC236}">
              <a16:creationId xmlns:a16="http://schemas.microsoft.com/office/drawing/2014/main" id="{2FB6A7F3-098E-40DE-8B60-5DE6D637F8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1524" cy="564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6"/>
  <sheetViews>
    <sheetView showGridLines="0" tabSelected="1" zoomScaleNormal="100" workbookViewId="0">
      <selection activeCell="B18" sqref="B18"/>
    </sheetView>
  </sheetViews>
  <sheetFormatPr defaultRowHeight="14.5" x14ac:dyDescent="0.35"/>
  <cols>
    <col min="1" max="1" width="25.7265625" customWidth="1"/>
    <col min="2" max="2" width="15.7265625" customWidth="1"/>
    <col min="3" max="6" width="8.81640625" bestFit="1" customWidth="1"/>
    <col min="7" max="7" width="7.81640625" bestFit="1" customWidth="1"/>
    <col min="8" max="8" width="8.26953125" bestFit="1" customWidth="1"/>
    <col min="9" max="10" width="8.7265625" bestFit="1" customWidth="1"/>
    <col min="11" max="14" width="9.7265625" bestFit="1" customWidth="1"/>
    <col min="15" max="15" width="8.81640625" bestFit="1" customWidth="1"/>
    <col min="16" max="16" width="2.7265625" customWidth="1"/>
    <col min="17" max="18" width="9.7265625" bestFit="1" customWidth="1"/>
    <col min="19" max="19" width="9.54296875" bestFit="1" customWidth="1"/>
    <col min="20" max="20" width="11.81640625" bestFit="1" customWidth="1"/>
    <col min="22" max="22" width="12.26953125" bestFit="1" customWidth="1"/>
  </cols>
  <sheetData>
    <row r="1" spans="1:21" ht="15" customHeight="1" x14ac:dyDescent="0.35">
      <c r="A1" s="219"/>
      <c r="B1" s="222" t="s">
        <v>53</v>
      </c>
      <c r="C1" s="213" t="s">
        <v>47</v>
      </c>
      <c r="D1" s="214"/>
      <c r="E1" s="214"/>
      <c r="F1" s="214"/>
      <c r="G1" s="214"/>
      <c r="H1" s="214"/>
      <c r="I1" s="214"/>
      <c r="J1" s="215"/>
      <c r="K1" s="213" t="s">
        <v>46</v>
      </c>
      <c r="L1" s="214"/>
      <c r="M1" s="214"/>
      <c r="N1" s="214"/>
      <c r="O1" s="218"/>
      <c r="P1" s="1"/>
      <c r="Q1" s="216" t="s">
        <v>47</v>
      </c>
      <c r="R1" s="217"/>
      <c r="S1" s="28" t="s">
        <v>46</v>
      </c>
    </row>
    <row r="2" spans="1:21" ht="15" customHeight="1" x14ac:dyDescent="0.35">
      <c r="A2" s="220"/>
      <c r="B2" s="223"/>
      <c r="C2" s="2" t="s">
        <v>41</v>
      </c>
      <c r="D2" s="2" t="s">
        <v>42</v>
      </c>
      <c r="E2" s="2" t="s">
        <v>43</v>
      </c>
      <c r="F2" s="6" t="s">
        <v>44</v>
      </c>
      <c r="G2" s="42" t="s">
        <v>3</v>
      </c>
      <c r="H2" s="43" t="s">
        <v>4</v>
      </c>
      <c r="I2" s="43" t="s">
        <v>7</v>
      </c>
      <c r="J2" s="44" t="s">
        <v>8</v>
      </c>
      <c r="K2" s="42" t="s">
        <v>5</v>
      </c>
      <c r="L2" s="43" t="s">
        <v>6</v>
      </c>
      <c r="M2" s="43" t="s">
        <v>9</v>
      </c>
      <c r="N2" s="44" t="s">
        <v>10</v>
      </c>
      <c r="O2" s="204" t="s">
        <v>54</v>
      </c>
      <c r="P2" s="1"/>
      <c r="Q2" s="12" t="s">
        <v>0</v>
      </c>
      <c r="R2" s="207" t="s">
        <v>1</v>
      </c>
      <c r="S2" s="13" t="s">
        <v>2</v>
      </c>
    </row>
    <row r="3" spans="1:21" ht="15" customHeight="1" x14ac:dyDescent="0.35">
      <c r="A3" s="221"/>
      <c r="B3" s="224"/>
      <c r="C3" s="10">
        <v>42643</v>
      </c>
      <c r="D3" s="10">
        <v>42735</v>
      </c>
      <c r="E3" s="10">
        <v>42824</v>
      </c>
      <c r="F3" s="11">
        <v>42916</v>
      </c>
      <c r="G3" s="9">
        <v>43008</v>
      </c>
      <c r="H3" s="10">
        <v>43100</v>
      </c>
      <c r="I3" s="10">
        <v>43189</v>
      </c>
      <c r="J3" s="11">
        <v>43281</v>
      </c>
      <c r="K3" s="9">
        <v>43373</v>
      </c>
      <c r="L3" s="10">
        <v>43465</v>
      </c>
      <c r="M3" s="10">
        <v>43554</v>
      </c>
      <c r="N3" s="11">
        <v>43646</v>
      </c>
      <c r="O3" s="205">
        <v>43738</v>
      </c>
      <c r="P3" s="1"/>
      <c r="Q3" s="9">
        <v>42916</v>
      </c>
      <c r="R3" s="11">
        <v>43281</v>
      </c>
      <c r="S3" s="11">
        <v>43646</v>
      </c>
    </row>
    <row r="4" spans="1:21" x14ac:dyDescent="0.35">
      <c r="A4" s="29" t="s">
        <v>45</v>
      </c>
      <c r="B4" s="172"/>
      <c r="C4" s="161"/>
      <c r="D4" s="7"/>
      <c r="E4" s="7"/>
      <c r="F4" s="7"/>
      <c r="G4" s="46"/>
      <c r="H4" s="47"/>
      <c r="I4" s="4"/>
      <c r="J4" s="7"/>
      <c r="K4" s="40"/>
      <c r="L4" s="7"/>
      <c r="M4" s="7"/>
      <c r="N4" s="8"/>
      <c r="O4" s="162"/>
      <c r="P4" s="1"/>
      <c r="Q4" s="45"/>
      <c r="R4" s="49"/>
      <c r="S4" s="49"/>
    </row>
    <row r="5" spans="1:21" ht="12" customHeight="1" x14ac:dyDescent="0.35">
      <c r="A5" s="3" t="s">
        <v>50</v>
      </c>
      <c r="B5" s="8"/>
      <c r="C5" s="113">
        <v>528.76300000000003</v>
      </c>
      <c r="D5" s="114">
        <v>663.2</v>
      </c>
      <c r="E5" s="114">
        <v>614.798</v>
      </c>
      <c r="F5" s="115">
        <v>678.16799999999989</v>
      </c>
      <c r="G5" s="113">
        <v>716.73699999999997</v>
      </c>
      <c r="H5" s="114">
        <v>826.98299999999995</v>
      </c>
      <c r="I5" s="114">
        <v>835.11</v>
      </c>
      <c r="J5" s="115">
        <v>981.66200000000026</v>
      </c>
      <c r="K5" s="113">
        <v>971.11800000000005</v>
      </c>
      <c r="L5" s="114">
        <v>931.50900000000001</v>
      </c>
      <c r="M5" s="114">
        <v>743.49900000000002</v>
      </c>
      <c r="N5" s="115">
        <v>854.23399999999992</v>
      </c>
      <c r="O5" s="163">
        <v>799.80399999999997</v>
      </c>
      <c r="P5" s="116"/>
      <c r="Q5" s="113">
        <f>SUM(C5:F5)</f>
        <v>2484.9290000000001</v>
      </c>
      <c r="R5" s="115">
        <f>SUM(G5:J5)</f>
        <v>3360.4920000000002</v>
      </c>
      <c r="S5" s="115">
        <f>SUM(K5:N5)</f>
        <v>3500.36</v>
      </c>
      <c r="U5" s="18"/>
    </row>
    <row r="6" spans="1:21" ht="12" customHeight="1" x14ac:dyDescent="0.35">
      <c r="A6" s="3" t="s">
        <v>28</v>
      </c>
      <c r="B6" s="8"/>
      <c r="C6" s="117">
        <v>446.21100000000001</v>
      </c>
      <c r="D6" s="118">
        <v>567.06399999999996</v>
      </c>
      <c r="E6" s="118">
        <v>529.46100000000001</v>
      </c>
      <c r="F6" s="119">
        <v>592.23500000000013</v>
      </c>
      <c r="G6" s="117">
        <v>630.68299999999999</v>
      </c>
      <c r="H6" s="118">
        <v>721.28899999999999</v>
      </c>
      <c r="I6" s="118">
        <v>729.19299999999998</v>
      </c>
      <c r="J6" s="119">
        <v>849.33300000000008</v>
      </c>
      <c r="K6" s="117">
        <v>847.87900000000002</v>
      </c>
      <c r="L6" s="118">
        <v>803.58699999999999</v>
      </c>
      <c r="M6" s="118">
        <v>631.17200000000003</v>
      </c>
      <c r="N6" s="119">
        <v>722.20000000000027</v>
      </c>
      <c r="O6" s="164">
        <v>668.875</v>
      </c>
      <c r="P6" s="120"/>
      <c r="Q6" s="117">
        <f>SUM(C6:F6)</f>
        <v>2134.971</v>
      </c>
      <c r="R6" s="119">
        <f>SUM(G6:J6)</f>
        <v>2930.498</v>
      </c>
      <c r="S6" s="119">
        <f>SUM(K6:N6)</f>
        <v>3004.8380000000002</v>
      </c>
      <c r="U6" s="18"/>
    </row>
    <row r="7" spans="1:21" ht="12" customHeight="1" x14ac:dyDescent="0.35">
      <c r="A7" s="3" t="s">
        <v>13</v>
      </c>
      <c r="B7" s="8"/>
      <c r="C7" s="121">
        <f>C5-C6</f>
        <v>82.552000000000021</v>
      </c>
      <c r="D7" s="122">
        <f t="shared" ref="D7:O7" si="0">D5-D6</f>
        <v>96.136000000000081</v>
      </c>
      <c r="E7" s="122">
        <f t="shared" si="0"/>
        <v>85.336999999999989</v>
      </c>
      <c r="F7" s="123">
        <f t="shared" si="0"/>
        <v>85.932999999999765</v>
      </c>
      <c r="G7" s="121">
        <f t="shared" si="0"/>
        <v>86.053999999999974</v>
      </c>
      <c r="H7" s="122">
        <f t="shared" si="0"/>
        <v>105.69399999999996</v>
      </c>
      <c r="I7" s="122">
        <f t="shared" si="0"/>
        <v>105.91700000000003</v>
      </c>
      <c r="J7" s="123">
        <f t="shared" si="0"/>
        <v>132.32900000000018</v>
      </c>
      <c r="K7" s="121">
        <f t="shared" si="0"/>
        <v>123.23900000000003</v>
      </c>
      <c r="L7" s="122">
        <f t="shared" si="0"/>
        <v>127.92200000000003</v>
      </c>
      <c r="M7" s="122">
        <f t="shared" si="0"/>
        <v>112.327</v>
      </c>
      <c r="N7" s="123">
        <f t="shared" si="0"/>
        <v>132.03399999999965</v>
      </c>
      <c r="O7" s="165">
        <f t="shared" si="0"/>
        <v>130.92899999999997</v>
      </c>
      <c r="P7" s="124"/>
      <c r="Q7" s="121">
        <f t="shared" ref="Q7" si="1">Q5-Q6</f>
        <v>349.95800000000008</v>
      </c>
      <c r="R7" s="123">
        <f t="shared" ref="R7" si="2">R5-R6</f>
        <v>429.99400000000014</v>
      </c>
      <c r="S7" s="123">
        <f t="shared" ref="S7" si="3">S5-S6</f>
        <v>495.52199999999993</v>
      </c>
      <c r="U7" s="18"/>
    </row>
    <row r="8" spans="1:21" ht="12" customHeight="1" x14ac:dyDescent="0.35">
      <c r="A8" s="3"/>
      <c r="B8" s="8"/>
      <c r="C8" s="121"/>
      <c r="D8" s="122"/>
      <c r="E8" s="122"/>
      <c r="F8" s="123"/>
      <c r="G8" s="121"/>
      <c r="H8" s="122"/>
      <c r="I8" s="122"/>
      <c r="J8" s="123"/>
      <c r="K8" s="121"/>
      <c r="L8" s="122"/>
      <c r="M8" s="122"/>
      <c r="N8" s="123"/>
      <c r="O8" s="165"/>
      <c r="P8" s="120"/>
      <c r="Q8" s="121"/>
      <c r="R8" s="123"/>
      <c r="S8" s="123"/>
      <c r="U8" s="18"/>
    </row>
    <row r="9" spans="1:21" ht="12" customHeight="1" x14ac:dyDescent="0.35">
      <c r="A9" s="3" t="s">
        <v>14</v>
      </c>
      <c r="B9" s="8"/>
      <c r="C9" s="121"/>
      <c r="D9" s="122"/>
      <c r="E9" s="122"/>
      <c r="F9" s="123"/>
      <c r="G9" s="121"/>
      <c r="H9" s="122"/>
      <c r="I9" s="122"/>
      <c r="J9" s="123"/>
      <c r="K9" s="121"/>
      <c r="L9" s="122"/>
      <c r="M9" s="122"/>
      <c r="N9" s="123"/>
      <c r="O9" s="165"/>
      <c r="P9" s="125"/>
      <c r="Q9" s="121"/>
      <c r="R9" s="123"/>
      <c r="S9" s="123"/>
      <c r="U9" s="17"/>
    </row>
    <row r="10" spans="1:21" ht="12" customHeight="1" x14ac:dyDescent="0.35">
      <c r="A10" s="3" t="s">
        <v>15</v>
      </c>
      <c r="B10" s="8"/>
      <c r="C10" s="121">
        <v>34.15</v>
      </c>
      <c r="D10" s="122">
        <v>35.457999999999998</v>
      </c>
      <c r="E10" s="122">
        <v>36.017000000000003</v>
      </c>
      <c r="F10" s="123">
        <v>38.36699999999999</v>
      </c>
      <c r="G10" s="121">
        <v>40.667999999999999</v>
      </c>
      <c r="H10" s="122">
        <v>39.543999999999997</v>
      </c>
      <c r="I10" s="122">
        <v>42.283999999999999</v>
      </c>
      <c r="J10" s="123">
        <v>42.608000000000033</v>
      </c>
      <c r="K10" s="121">
        <v>42.994</v>
      </c>
      <c r="L10" s="122">
        <v>45.923999999999999</v>
      </c>
      <c r="M10" s="122">
        <v>44.8</v>
      </c>
      <c r="N10" s="123">
        <v>46.188999999999993</v>
      </c>
      <c r="O10" s="165">
        <v>49.572000000000003</v>
      </c>
      <c r="P10" s="120"/>
      <c r="Q10" s="121">
        <f t="shared" ref="Q10:Q12" si="4">SUM(C10:F10)</f>
        <v>143.99199999999999</v>
      </c>
      <c r="R10" s="123">
        <f t="shared" ref="R10:R12" si="5">SUM(G10:J10)</f>
        <v>165.10400000000001</v>
      </c>
      <c r="S10" s="123">
        <f t="shared" ref="S10:S12" si="6">SUM(K10:N10)</f>
        <v>179.90700000000001</v>
      </c>
      <c r="U10" s="18"/>
    </row>
    <row r="11" spans="1:21" ht="12" customHeight="1" x14ac:dyDescent="0.35">
      <c r="A11" s="3" t="s">
        <v>16</v>
      </c>
      <c r="B11" s="8"/>
      <c r="C11" s="121">
        <v>15.163</v>
      </c>
      <c r="D11" s="122">
        <v>16.776</v>
      </c>
      <c r="E11" s="122">
        <v>16.248999999999999</v>
      </c>
      <c r="F11" s="123">
        <v>18.256999999999991</v>
      </c>
      <c r="G11" s="121">
        <v>16.795999999999999</v>
      </c>
      <c r="H11" s="122">
        <v>17.995000000000001</v>
      </c>
      <c r="I11" s="122">
        <v>18.893000000000001</v>
      </c>
      <c r="J11" s="123">
        <v>17.894999999999996</v>
      </c>
      <c r="K11" s="121">
        <v>18.292000000000002</v>
      </c>
      <c r="L11" s="122">
        <v>19.677</v>
      </c>
      <c r="M11" s="122">
        <v>18.494</v>
      </c>
      <c r="N11" s="123">
        <v>20.690999999999995</v>
      </c>
      <c r="O11" s="165">
        <v>20.193999999999999</v>
      </c>
      <c r="P11" s="120"/>
      <c r="Q11" s="121">
        <f t="shared" si="4"/>
        <v>66.444999999999993</v>
      </c>
      <c r="R11" s="123">
        <f t="shared" si="5"/>
        <v>71.578999999999994</v>
      </c>
      <c r="S11" s="123">
        <f t="shared" si="6"/>
        <v>77.153999999999996</v>
      </c>
      <c r="U11" s="18"/>
    </row>
    <row r="12" spans="1:21" ht="12" customHeight="1" x14ac:dyDescent="0.35">
      <c r="A12" s="3" t="s">
        <v>17</v>
      </c>
      <c r="B12" s="8"/>
      <c r="C12" s="117">
        <v>10.816000000000001</v>
      </c>
      <c r="D12" s="118">
        <v>10.381</v>
      </c>
      <c r="E12" s="118">
        <v>11.545999999999999</v>
      </c>
      <c r="F12" s="119">
        <v>11.902999999999999</v>
      </c>
      <c r="G12" s="117">
        <v>19.271000000000001</v>
      </c>
      <c r="H12" s="118">
        <v>25.46</v>
      </c>
      <c r="I12" s="118">
        <v>23.555</v>
      </c>
      <c r="J12" s="119">
        <v>30.310999999999993</v>
      </c>
      <c r="K12" s="117">
        <v>33.46</v>
      </c>
      <c r="L12" s="118">
        <v>36.58</v>
      </c>
      <c r="M12" s="118">
        <v>36.173999999999999</v>
      </c>
      <c r="N12" s="119">
        <v>35.01400000000001</v>
      </c>
      <c r="O12" s="164">
        <v>28.297999999999998</v>
      </c>
      <c r="P12" s="126"/>
      <c r="Q12" s="117">
        <f t="shared" si="4"/>
        <v>44.646000000000001</v>
      </c>
      <c r="R12" s="119">
        <f t="shared" si="5"/>
        <v>98.596999999999994</v>
      </c>
      <c r="S12" s="119">
        <f t="shared" si="6"/>
        <v>141.22800000000001</v>
      </c>
      <c r="U12" s="18"/>
    </row>
    <row r="13" spans="1:21" ht="12" customHeight="1" x14ac:dyDescent="0.35">
      <c r="A13" s="3" t="s">
        <v>18</v>
      </c>
      <c r="B13" s="8"/>
      <c r="C13" s="121">
        <f>SUM(C10:C12)</f>
        <v>60.129000000000005</v>
      </c>
      <c r="D13" s="122">
        <f>SUM(D10:D12)</f>
        <v>62.614999999999995</v>
      </c>
      <c r="E13" s="122">
        <f>SUM(E10:E12)</f>
        <v>63.812000000000005</v>
      </c>
      <c r="F13" s="123">
        <f t="shared" ref="F13" si="7">SUM(F10:F12)</f>
        <v>68.526999999999987</v>
      </c>
      <c r="G13" s="121">
        <f>SUM(G10:G12)</f>
        <v>76.734999999999999</v>
      </c>
      <c r="H13" s="122">
        <f>SUM(H10:H12)</f>
        <v>82.998999999999995</v>
      </c>
      <c r="I13" s="122">
        <f>SUM(I10:I12)</f>
        <v>84.731999999999999</v>
      </c>
      <c r="J13" s="123">
        <f>SUM(J10:J12)</f>
        <v>90.814000000000021</v>
      </c>
      <c r="K13" s="121">
        <f>SUM(K10:K12)</f>
        <v>94.746000000000009</v>
      </c>
      <c r="L13" s="122">
        <f t="shared" ref="L13:M13" si="8">SUM(L10:L12)</f>
        <v>102.181</v>
      </c>
      <c r="M13" s="122">
        <f t="shared" si="8"/>
        <v>99.467999999999989</v>
      </c>
      <c r="N13" s="123">
        <f>SUM(N10:N12)</f>
        <v>101.89400000000001</v>
      </c>
      <c r="O13" s="165">
        <f>SUM(O10:O12)</f>
        <v>98.064000000000007</v>
      </c>
      <c r="P13" s="124"/>
      <c r="Q13" s="121">
        <f>SUM(Q10:Q12)</f>
        <v>255.08299999999997</v>
      </c>
      <c r="R13" s="123">
        <f>SUM(R10:R12)</f>
        <v>335.28</v>
      </c>
      <c r="S13" s="123">
        <f>SUM(S10:S12)</f>
        <v>398.28900000000004</v>
      </c>
      <c r="U13" s="17"/>
    </row>
    <row r="14" spans="1:21" ht="12" customHeight="1" x14ac:dyDescent="0.35">
      <c r="A14" s="29"/>
      <c r="B14" s="172"/>
      <c r="C14" s="121"/>
      <c r="D14" s="122"/>
      <c r="E14" s="122"/>
      <c r="F14" s="123"/>
      <c r="G14" s="121"/>
      <c r="H14" s="122"/>
      <c r="I14" s="122"/>
      <c r="J14" s="123"/>
      <c r="K14" s="121"/>
      <c r="L14" s="122"/>
      <c r="M14" s="122"/>
      <c r="N14" s="123"/>
      <c r="O14" s="165"/>
      <c r="P14" s="120"/>
      <c r="Q14" s="121"/>
      <c r="R14" s="123"/>
      <c r="S14" s="123"/>
      <c r="U14" s="18"/>
    </row>
    <row r="15" spans="1:21" ht="12" customHeight="1" x14ac:dyDescent="0.35">
      <c r="A15" s="3" t="s">
        <v>19</v>
      </c>
      <c r="B15" s="8"/>
      <c r="C15" s="121">
        <f>C7-C13</f>
        <v>22.423000000000016</v>
      </c>
      <c r="D15" s="122">
        <f t="shared" ref="D15:N15" si="9">D7-D13</f>
        <v>33.521000000000086</v>
      </c>
      <c r="E15" s="122">
        <f t="shared" si="9"/>
        <v>21.524999999999984</v>
      </c>
      <c r="F15" s="123">
        <f t="shared" si="9"/>
        <v>17.405999999999779</v>
      </c>
      <c r="G15" s="121">
        <f t="shared" si="9"/>
        <v>9.3189999999999742</v>
      </c>
      <c r="H15" s="122">
        <f t="shared" si="9"/>
        <v>22.694999999999965</v>
      </c>
      <c r="I15" s="122">
        <f t="shared" si="9"/>
        <v>21.185000000000031</v>
      </c>
      <c r="J15" s="123">
        <f t="shared" si="9"/>
        <v>41.515000000000157</v>
      </c>
      <c r="K15" s="121">
        <f t="shared" si="9"/>
        <v>28.493000000000023</v>
      </c>
      <c r="L15" s="122">
        <f t="shared" si="9"/>
        <v>25.741000000000028</v>
      </c>
      <c r="M15" s="122">
        <f t="shared" si="9"/>
        <v>12.859000000000009</v>
      </c>
      <c r="N15" s="123">
        <f t="shared" si="9"/>
        <v>30.139999999999645</v>
      </c>
      <c r="O15" s="165">
        <f>O7-O13</f>
        <v>32.864999999999966</v>
      </c>
      <c r="P15" s="122"/>
      <c r="Q15" s="121">
        <f t="shared" ref="Q15:S15" si="10">Q7-Q13</f>
        <v>94.875000000000114</v>
      </c>
      <c r="R15" s="123">
        <f t="shared" si="10"/>
        <v>94.714000000000169</v>
      </c>
      <c r="S15" s="123">
        <f t="shared" si="10"/>
        <v>97.23299999999989</v>
      </c>
      <c r="U15" s="18"/>
    </row>
    <row r="16" spans="1:21" ht="12" customHeight="1" x14ac:dyDescent="0.35">
      <c r="A16" s="3" t="s">
        <v>20</v>
      </c>
      <c r="B16" s="8"/>
      <c r="C16" s="148">
        <v>-0.44900000000000001</v>
      </c>
      <c r="D16" s="149">
        <v>0.69</v>
      </c>
      <c r="E16" s="149">
        <v>-1.5170000000000001</v>
      </c>
      <c r="F16" s="150">
        <v>0.29199999999999998</v>
      </c>
      <c r="G16" s="121">
        <v>-0.79600000000000004</v>
      </c>
      <c r="H16" s="122">
        <v>-0.39400000000000002</v>
      </c>
      <c r="I16" s="122">
        <v>-0.38800000000000001</v>
      </c>
      <c r="J16" s="123">
        <v>0.80499999999999983</v>
      </c>
      <c r="K16" s="121">
        <v>0.16900000000000001</v>
      </c>
      <c r="L16" s="122">
        <v>0.624</v>
      </c>
      <c r="M16" s="122">
        <v>-8.5999999999999993E-2</v>
      </c>
      <c r="N16" s="123">
        <v>-1.7270000000000001</v>
      </c>
      <c r="O16" s="165">
        <v>1.589</v>
      </c>
      <c r="P16" s="120"/>
      <c r="Q16" s="121">
        <f t="shared" ref="Q16:Q17" si="11">SUM(C16:F16)</f>
        <v>-0.98400000000000021</v>
      </c>
      <c r="R16" s="123">
        <f t="shared" ref="R16:R17" si="12">SUM(G16:J16)</f>
        <v>-0.77300000000000002</v>
      </c>
      <c r="S16" s="123">
        <f t="shared" ref="S16:S17" si="13">SUM(K16:N16)</f>
        <v>-1.02</v>
      </c>
      <c r="T16" s="39"/>
      <c r="U16" s="18"/>
    </row>
    <row r="17" spans="1:22" ht="12" customHeight="1" x14ac:dyDescent="0.35">
      <c r="A17" s="3" t="s">
        <v>12</v>
      </c>
      <c r="B17" s="8"/>
      <c r="C17" s="151">
        <v>-0.33</v>
      </c>
      <c r="D17" s="152">
        <v>-0.497</v>
      </c>
      <c r="E17" s="152">
        <v>-0.55800000000000005</v>
      </c>
      <c r="F17" s="153">
        <v>-0.91499999999999981</v>
      </c>
      <c r="G17" s="117">
        <v>-1.083</v>
      </c>
      <c r="H17" s="118">
        <v>-1.0880000000000001</v>
      </c>
      <c r="I17" s="118">
        <v>-1.3260000000000001</v>
      </c>
      <c r="J17" s="119">
        <v>-2.2289999999999996</v>
      </c>
      <c r="K17" s="117">
        <v>-2.3780000000000001</v>
      </c>
      <c r="L17" s="118">
        <v>-1.831</v>
      </c>
      <c r="M17" s="118">
        <v>-1.2709999999999999</v>
      </c>
      <c r="N17" s="119">
        <v>-1.2100000000000009</v>
      </c>
      <c r="O17" s="164">
        <v>-0.55200000000000005</v>
      </c>
      <c r="P17" s="120"/>
      <c r="Q17" s="117">
        <f t="shared" si="11"/>
        <v>-2.2999999999999998</v>
      </c>
      <c r="R17" s="119">
        <f t="shared" si="12"/>
        <v>-5.726</v>
      </c>
      <c r="S17" s="119">
        <f t="shared" si="13"/>
        <v>-6.69</v>
      </c>
      <c r="U17" s="18"/>
    </row>
    <row r="18" spans="1:22" ht="12" customHeight="1" x14ac:dyDescent="0.35">
      <c r="A18" s="3" t="s">
        <v>21</v>
      </c>
      <c r="B18" s="8"/>
      <c r="C18" s="148">
        <f>SUM(C15:C17)</f>
        <v>21.644000000000016</v>
      </c>
      <c r="D18" s="149">
        <f t="shared" ref="D18:O18" si="14">SUM(D15:D17)</f>
        <v>33.714000000000084</v>
      </c>
      <c r="E18" s="149">
        <f t="shared" si="14"/>
        <v>19.449999999999985</v>
      </c>
      <c r="F18" s="150">
        <f t="shared" si="14"/>
        <v>16.782999999999781</v>
      </c>
      <c r="G18" s="121">
        <f t="shared" si="14"/>
        <v>7.4399999999999746</v>
      </c>
      <c r="H18" s="122">
        <f t="shared" si="14"/>
        <v>21.212999999999965</v>
      </c>
      <c r="I18" s="122">
        <f t="shared" si="14"/>
        <v>19.471000000000029</v>
      </c>
      <c r="J18" s="123">
        <f t="shared" si="14"/>
        <v>40.091000000000157</v>
      </c>
      <c r="K18" s="121">
        <f t="shared" si="14"/>
        <v>26.284000000000024</v>
      </c>
      <c r="L18" s="122">
        <f t="shared" si="14"/>
        <v>24.534000000000027</v>
      </c>
      <c r="M18" s="122">
        <f t="shared" si="14"/>
        <v>11.50200000000001</v>
      </c>
      <c r="N18" s="123">
        <f t="shared" si="14"/>
        <v>27.202999999999644</v>
      </c>
      <c r="O18" s="165">
        <f t="shared" si="14"/>
        <v>33.901999999999965</v>
      </c>
      <c r="P18" s="124"/>
      <c r="Q18" s="121">
        <f t="shared" ref="Q18:S18" si="15">SUM(Q15:Q17)</f>
        <v>91.591000000000122</v>
      </c>
      <c r="R18" s="123">
        <f t="shared" si="15"/>
        <v>88.215000000000174</v>
      </c>
      <c r="S18" s="123">
        <f t="shared" si="15"/>
        <v>89.522999999999897</v>
      </c>
      <c r="U18" s="17"/>
    </row>
    <row r="19" spans="1:22" ht="12" customHeight="1" x14ac:dyDescent="0.35">
      <c r="A19" s="3"/>
      <c r="B19" s="8"/>
      <c r="C19" s="148"/>
      <c r="D19" s="149"/>
      <c r="E19" s="149"/>
      <c r="F19" s="150"/>
      <c r="G19" s="121"/>
      <c r="H19" s="122"/>
      <c r="I19" s="122"/>
      <c r="J19" s="123"/>
      <c r="K19" s="121"/>
      <c r="L19" s="122"/>
      <c r="M19" s="122"/>
      <c r="N19" s="123"/>
      <c r="O19" s="165"/>
      <c r="P19" s="120"/>
      <c r="Q19" s="196"/>
      <c r="R19" s="123"/>
      <c r="S19" s="123"/>
      <c r="U19" s="17"/>
    </row>
    <row r="20" spans="1:22" ht="12" customHeight="1" x14ac:dyDescent="0.35">
      <c r="A20" s="3" t="s">
        <v>22</v>
      </c>
      <c r="B20" s="8"/>
      <c r="C20" s="148">
        <v>-6.2709999999999999</v>
      </c>
      <c r="D20" s="149">
        <v>-10.837999999999999</v>
      </c>
      <c r="E20" s="149">
        <v>-4.0229999999999997</v>
      </c>
      <c r="F20" s="150">
        <v>-3.3020000000000032</v>
      </c>
      <c r="G20" s="121">
        <v>-0.72599999999999998</v>
      </c>
      <c r="H20" s="122">
        <v>-20.84</v>
      </c>
      <c r="I20" s="122">
        <v>-4.1589999999999998</v>
      </c>
      <c r="J20" s="123">
        <v>-12.718</v>
      </c>
      <c r="K20" s="121">
        <v>-5.5229999999999997</v>
      </c>
      <c r="L20" s="122">
        <v>-4.5199999999999996</v>
      </c>
      <c r="M20" s="122">
        <v>-0.497</v>
      </c>
      <c r="N20" s="123">
        <v>-4.3440000000000012</v>
      </c>
      <c r="O20" s="165">
        <v>-8.5679999999999996</v>
      </c>
      <c r="P20" s="120"/>
      <c r="Q20" s="121">
        <f t="shared" ref="Q20:Q21" si="16">SUM(C20:F20)</f>
        <v>-24.434000000000001</v>
      </c>
      <c r="R20" s="123">
        <f t="shared" ref="R20:R21" si="17">SUM(G20:J20)</f>
        <v>-38.442999999999998</v>
      </c>
      <c r="S20" s="123">
        <f t="shared" ref="S20:S21" si="18">SUM(K20:N20)</f>
        <v>-14.884</v>
      </c>
      <c r="U20" s="18"/>
    </row>
    <row r="21" spans="1:22" ht="12" customHeight="1" x14ac:dyDescent="0.35">
      <c r="A21" s="3" t="s">
        <v>48</v>
      </c>
      <c r="B21" s="8"/>
      <c r="C21" s="148">
        <v>0</v>
      </c>
      <c r="D21" s="149">
        <v>0</v>
      </c>
      <c r="E21" s="149">
        <v>-7.6999999999999999E-2</v>
      </c>
      <c r="F21" s="150">
        <v>-0.22600000000000001</v>
      </c>
      <c r="G21" s="121">
        <v>-0.63500000000000001</v>
      </c>
      <c r="H21" s="122">
        <v>-1.1559999999999999</v>
      </c>
      <c r="I21" s="122">
        <v>-0.71699999999999997</v>
      </c>
      <c r="J21" s="123">
        <v>-1.0990000000000002</v>
      </c>
      <c r="K21" s="121">
        <v>-1.419</v>
      </c>
      <c r="L21" s="122">
        <v>-1.794</v>
      </c>
      <c r="M21" s="122">
        <v>-0.35899999999999999</v>
      </c>
      <c r="N21" s="123">
        <v>0.85099999999999998</v>
      </c>
      <c r="O21" s="165">
        <v>1.0109999999999999</v>
      </c>
      <c r="P21" s="120"/>
      <c r="Q21" s="121">
        <f t="shared" si="16"/>
        <v>-0.30299999999999999</v>
      </c>
      <c r="R21" s="123">
        <f t="shared" si="17"/>
        <v>-3.6070000000000002</v>
      </c>
      <c r="S21" s="123">
        <f t="shared" si="18"/>
        <v>-2.7210000000000001</v>
      </c>
      <c r="U21" s="18"/>
    </row>
    <row r="22" spans="1:22" ht="12" customHeight="1" x14ac:dyDescent="0.35">
      <c r="A22" s="3"/>
      <c r="B22" s="8"/>
      <c r="C22" s="113"/>
      <c r="D22" s="114"/>
      <c r="E22" s="114"/>
      <c r="F22" s="115"/>
      <c r="G22" s="113"/>
      <c r="H22" s="114"/>
      <c r="I22" s="114"/>
      <c r="J22" s="115"/>
      <c r="K22" s="113"/>
      <c r="L22" s="114"/>
      <c r="M22" s="114"/>
      <c r="N22" s="115"/>
      <c r="O22" s="163"/>
      <c r="P22" s="116"/>
      <c r="Q22" s="127"/>
      <c r="R22" s="115"/>
      <c r="S22" s="115"/>
      <c r="U22" s="18"/>
    </row>
    <row r="23" spans="1:22" ht="12" customHeight="1" x14ac:dyDescent="0.35">
      <c r="A23" s="14" t="s">
        <v>23</v>
      </c>
      <c r="B23" s="16"/>
      <c r="C23" s="113">
        <f>SUM(C18:C21)</f>
        <v>15.373000000000015</v>
      </c>
      <c r="D23" s="114">
        <f t="shared" ref="D23:O23" si="19">SUM(D18:D21)</f>
        <v>22.876000000000083</v>
      </c>
      <c r="E23" s="114">
        <f t="shared" si="19"/>
        <v>15.349999999999985</v>
      </c>
      <c r="F23" s="115">
        <f t="shared" si="19"/>
        <v>13.254999999999777</v>
      </c>
      <c r="G23" s="113">
        <f t="shared" si="19"/>
        <v>6.0789999999999749</v>
      </c>
      <c r="H23" s="114">
        <f t="shared" si="19"/>
        <v>-0.78300000000003434</v>
      </c>
      <c r="I23" s="114">
        <f t="shared" si="19"/>
        <v>14.595000000000029</v>
      </c>
      <c r="J23" s="115">
        <f t="shared" si="19"/>
        <v>26.274000000000157</v>
      </c>
      <c r="K23" s="113">
        <f t="shared" si="19"/>
        <v>19.342000000000024</v>
      </c>
      <c r="L23" s="114">
        <f t="shared" si="19"/>
        <v>18.220000000000027</v>
      </c>
      <c r="M23" s="114">
        <f t="shared" si="19"/>
        <v>10.64600000000001</v>
      </c>
      <c r="N23" s="115">
        <f t="shared" si="19"/>
        <v>23.709999999999642</v>
      </c>
      <c r="O23" s="163">
        <f t="shared" si="19"/>
        <v>26.344999999999967</v>
      </c>
      <c r="P23" s="74"/>
      <c r="Q23" s="127">
        <f t="shared" ref="Q23:S23" si="20">SUM(Q18:Q21)</f>
        <v>66.854000000000127</v>
      </c>
      <c r="R23" s="133">
        <f t="shared" si="20"/>
        <v>46.165000000000177</v>
      </c>
      <c r="S23" s="133">
        <f t="shared" si="20"/>
        <v>71.917999999999893</v>
      </c>
      <c r="U23" s="18"/>
    </row>
    <row r="24" spans="1:22" ht="12" customHeight="1" x14ac:dyDescent="0.35">
      <c r="A24" s="158"/>
      <c r="B24" s="173"/>
      <c r="C24" s="33"/>
      <c r="D24" s="31"/>
      <c r="E24" s="48"/>
      <c r="F24" s="41"/>
      <c r="G24" s="33"/>
      <c r="H24" s="31"/>
      <c r="I24" s="48"/>
      <c r="J24" s="41"/>
      <c r="K24" s="33"/>
      <c r="L24" s="31"/>
      <c r="M24" s="48"/>
      <c r="N24" s="41"/>
      <c r="O24" s="166"/>
      <c r="P24" s="32"/>
      <c r="Q24" s="193"/>
      <c r="R24" s="41"/>
      <c r="S24" s="41"/>
      <c r="U24" s="18"/>
      <c r="V24" s="20"/>
    </row>
    <row r="25" spans="1:22" ht="12" customHeight="1" x14ac:dyDescent="0.35">
      <c r="A25" s="3" t="s">
        <v>24</v>
      </c>
      <c r="B25" s="8"/>
      <c r="C25" s="33"/>
      <c r="D25" s="31"/>
      <c r="E25" s="48"/>
      <c r="F25" s="41"/>
      <c r="G25" s="33"/>
      <c r="H25" s="31"/>
      <c r="I25" s="48"/>
      <c r="J25" s="41"/>
      <c r="K25" s="33"/>
      <c r="L25" s="31"/>
      <c r="M25" s="48"/>
      <c r="N25" s="41"/>
      <c r="O25" s="166"/>
      <c r="P25" s="32"/>
      <c r="Q25" s="193"/>
      <c r="R25" s="41"/>
      <c r="S25" s="41"/>
      <c r="U25" s="18"/>
      <c r="V25" s="20"/>
    </row>
    <row r="26" spans="1:22" ht="12" customHeight="1" x14ac:dyDescent="0.35">
      <c r="A26" s="159" t="s">
        <v>29</v>
      </c>
      <c r="B26" s="174"/>
      <c r="C26" s="110">
        <f>C23/C30</f>
        <v>0.31917367382954459</v>
      </c>
      <c r="D26" s="111">
        <f t="shared" ref="D26:O26" si="21">D23/D30</f>
        <v>0.47535533205884967</v>
      </c>
      <c r="E26" s="111">
        <f t="shared" si="21"/>
        <v>0.31685416451646164</v>
      </c>
      <c r="F26" s="142">
        <f t="shared" si="21"/>
        <v>0.27159659044340168</v>
      </c>
      <c r="G26" s="110">
        <f t="shared" si="21"/>
        <v>0.1238161191111468</v>
      </c>
      <c r="H26" s="111">
        <f t="shared" si="21"/>
        <v>-1.5871085436303525E-2</v>
      </c>
      <c r="I26" s="111">
        <f t="shared" si="21"/>
        <v>0.29529590288315688</v>
      </c>
      <c r="J26" s="142">
        <f t="shared" si="21"/>
        <v>0.53048780487805192</v>
      </c>
      <c r="K26" s="143">
        <f t="shared" si="21"/>
        <v>0.38914373088685061</v>
      </c>
      <c r="L26" s="144">
        <f t="shared" si="21"/>
        <v>0.36554048631731056</v>
      </c>
      <c r="M26" s="144">
        <f t="shared" si="21"/>
        <v>0.21297111306713631</v>
      </c>
      <c r="N26" s="142">
        <f t="shared" si="21"/>
        <v>0.47290424237588291</v>
      </c>
      <c r="O26" s="167">
        <f t="shared" si="21"/>
        <v>0.52402832478020378</v>
      </c>
      <c r="P26" s="102"/>
      <c r="Q26" s="192">
        <f t="shared" ref="Q26:S26" si="22">Q23/Q30</f>
        <v>1.3817663228820065</v>
      </c>
      <c r="R26" s="112">
        <f t="shared" si="22"/>
        <v>0.9355557807275342</v>
      </c>
      <c r="S26" s="112">
        <f t="shared" si="22"/>
        <v>1.4407516477352382</v>
      </c>
      <c r="U26" s="18"/>
      <c r="V26" s="21"/>
    </row>
    <row r="27" spans="1:22" ht="12" customHeight="1" x14ac:dyDescent="0.35">
      <c r="A27" s="3" t="s">
        <v>30</v>
      </c>
      <c r="B27" s="8"/>
      <c r="C27" s="143">
        <f>C23/C31</f>
        <v>0.30072378716744946</v>
      </c>
      <c r="D27" s="144">
        <f t="shared" ref="D27:O27" si="23">D23/D31</f>
        <v>0.44401312086333888</v>
      </c>
      <c r="E27" s="144">
        <f t="shared" si="23"/>
        <v>0.29565853846450146</v>
      </c>
      <c r="F27" s="142">
        <f t="shared" si="23"/>
        <v>0.25556241082789838</v>
      </c>
      <c r="G27" s="110">
        <f t="shared" si="23"/>
        <v>0.11590306774199652</v>
      </c>
      <c r="H27" s="111">
        <f t="shared" si="23"/>
        <v>-1.5871085436303525E-2</v>
      </c>
      <c r="I27" s="111">
        <f t="shared" si="23"/>
        <v>0.28241645542676963</v>
      </c>
      <c r="J27" s="142">
        <f t="shared" si="23"/>
        <v>0.50352625527022155</v>
      </c>
      <c r="K27" s="143">
        <f t="shared" si="23"/>
        <v>0.37040867133938532</v>
      </c>
      <c r="L27" s="144">
        <f t="shared" si="23"/>
        <v>0.35859082857705227</v>
      </c>
      <c r="M27" s="144">
        <f t="shared" si="23"/>
        <v>0.20648589937546083</v>
      </c>
      <c r="N27" s="142">
        <f t="shared" si="23"/>
        <v>0.4561808561808493</v>
      </c>
      <c r="O27" s="167">
        <f t="shared" si="23"/>
        <v>0.50953504564443697</v>
      </c>
      <c r="P27" s="102"/>
      <c r="Q27" s="192">
        <f t="shared" ref="Q27:S27" si="24">Q23/Q31</f>
        <v>1.2936395828092673</v>
      </c>
      <c r="R27" s="112">
        <f t="shared" si="24"/>
        <v>0.88521792487200968</v>
      </c>
      <c r="S27" s="112">
        <f t="shared" si="24"/>
        <v>1.3906334596643184</v>
      </c>
      <c r="U27" s="18"/>
      <c r="V27" s="21"/>
    </row>
    <row r="28" spans="1:22" ht="12" customHeight="1" x14ac:dyDescent="0.35">
      <c r="A28" s="3"/>
      <c r="B28" s="8"/>
      <c r="C28" s="33"/>
      <c r="D28" s="31"/>
      <c r="E28" s="34"/>
      <c r="F28" s="41"/>
      <c r="G28" s="33"/>
      <c r="H28" s="31"/>
      <c r="I28" s="34"/>
      <c r="J28" s="103"/>
      <c r="K28" s="104"/>
      <c r="L28" s="105"/>
      <c r="M28" s="106"/>
      <c r="N28" s="103"/>
      <c r="O28" s="168"/>
      <c r="P28" s="35"/>
      <c r="Q28" s="33"/>
      <c r="R28" s="41"/>
      <c r="S28" s="41"/>
      <c r="U28" s="36"/>
      <c r="V28" s="37"/>
    </row>
    <row r="29" spans="1:22" ht="25" customHeight="1" x14ac:dyDescent="0.35">
      <c r="A29" s="211" t="s">
        <v>25</v>
      </c>
      <c r="B29" s="212"/>
      <c r="C29" s="33"/>
      <c r="D29" s="31"/>
      <c r="E29" s="34"/>
      <c r="F29" s="41"/>
      <c r="G29" s="50"/>
      <c r="H29" s="68"/>
      <c r="I29" s="68"/>
      <c r="J29" s="107"/>
      <c r="K29" s="108"/>
      <c r="L29" s="109"/>
      <c r="M29" s="109"/>
      <c r="N29" s="107"/>
      <c r="O29" s="169"/>
      <c r="P29" s="70"/>
      <c r="Q29" s="50"/>
      <c r="R29" s="69"/>
      <c r="S29" s="69"/>
      <c r="U29" s="18"/>
      <c r="V29" s="38"/>
    </row>
    <row r="30" spans="1:22" ht="12" customHeight="1" x14ac:dyDescent="0.35">
      <c r="A30" s="3" t="s">
        <v>26</v>
      </c>
      <c r="B30" s="8"/>
      <c r="C30" s="121">
        <v>48.164999999999999</v>
      </c>
      <c r="D30" s="122">
        <v>48.124000000000002</v>
      </c>
      <c r="E30" s="122">
        <v>48.445</v>
      </c>
      <c r="F30" s="150">
        <v>48.804000000000002</v>
      </c>
      <c r="G30" s="127">
        <v>49.097000000000001</v>
      </c>
      <c r="H30" s="128">
        <v>49.335000000000001</v>
      </c>
      <c r="I30" s="128">
        <v>49.424999999999997</v>
      </c>
      <c r="J30" s="129">
        <v>49.527999999999999</v>
      </c>
      <c r="K30" s="130">
        <v>49.704000000000001</v>
      </c>
      <c r="L30" s="131">
        <v>49.844000000000001</v>
      </c>
      <c r="M30" s="131">
        <v>49.988</v>
      </c>
      <c r="N30" s="129">
        <v>50.137</v>
      </c>
      <c r="O30" s="170">
        <v>50.274000000000001</v>
      </c>
      <c r="P30" s="132"/>
      <c r="Q30" s="130">
        <v>48.383000000000003</v>
      </c>
      <c r="R30" s="133">
        <v>49.344999999999999</v>
      </c>
      <c r="S30" s="133">
        <v>49.917000000000002</v>
      </c>
      <c r="T30" s="39"/>
      <c r="U30" s="36"/>
      <c r="V30" s="19"/>
    </row>
    <row r="31" spans="1:22" ht="12" customHeight="1" x14ac:dyDescent="0.35">
      <c r="A31" s="160" t="s">
        <v>27</v>
      </c>
      <c r="B31" s="175"/>
      <c r="C31" s="134">
        <v>51.12</v>
      </c>
      <c r="D31" s="135">
        <v>51.521000000000001</v>
      </c>
      <c r="E31" s="135">
        <v>51.917999999999999</v>
      </c>
      <c r="F31" s="154">
        <v>51.866</v>
      </c>
      <c r="G31" s="136">
        <v>52.448999999999998</v>
      </c>
      <c r="H31" s="137">
        <v>49.335000000000001</v>
      </c>
      <c r="I31" s="137">
        <v>51.679000000000002</v>
      </c>
      <c r="J31" s="138">
        <v>52.18</v>
      </c>
      <c r="K31" s="139">
        <v>52.218000000000004</v>
      </c>
      <c r="L31" s="140">
        <v>50.81</v>
      </c>
      <c r="M31" s="140">
        <v>51.558</v>
      </c>
      <c r="N31" s="138">
        <v>51.975000000000001</v>
      </c>
      <c r="O31" s="171">
        <v>51.704000000000001</v>
      </c>
      <c r="P31" s="132"/>
      <c r="Q31" s="139">
        <v>51.679000000000002</v>
      </c>
      <c r="R31" s="141">
        <v>52.151000000000003</v>
      </c>
      <c r="S31" s="141">
        <v>51.716000000000001</v>
      </c>
      <c r="T31" s="39"/>
      <c r="U31" s="18"/>
      <c r="V31" s="18"/>
    </row>
    <row r="32" spans="1:22" x14ac:dyDescent="0.35">
      <c r="P32" s="30"/>
      <c r="U32" s="18"/>
      <c r="V32" s="18"/>
    </row>
    <row r="33" spans="1:22" ht="30" customHeight="1" x14ac:dyDescent="0.35">
      <c r="A33" s="208" t="s">
        <v>11</v>
      </c>
      <c r="B33" s="208"/>
      <c r="C33" s="208"/>
      <c r="D33" s="208"/>
      <c r="E33" s="208"/>
      <c r="F33" s="208"/>
      <c r="G33" s="209"/>
      <c r="H33" s="209"/>
      <c r="I33" s="209"/>
      <c r="J33" s="209"/>
      <c r="K33" s="210"/>
      <c r="L33" s="210"/>
      <c r="M33" s="210"/>
      <c r="N33" s="210"/>
      <c r="O33" s="210"/>
      <c r="P33" s="210"/>
      <c r="Q33" s="210"/>
      <c r="R33" s="210"/>
      <c r="S33" s="210"/>
      <c r="U33" s="22"/>
      <c r="V33" s="18"/>
    </row>
    <row r="34" spans="1:22" x14ac:dyDescent="0.35">
      <c r="C34" s="197"/>
      <c r="D34" s="197"/>
      <c r="E34" s="197"/>
      <c r="F34" s="197"/>
      <c r="J34" s="27"/>
      <c r="K34" s="27"/>
      <c r="L34" s="27"/>
      <c r="M34" s="27"/>
      <c r="N34" s="27"/>
      <c r="O34" s="27"/>
      <c r="P34" s="27"/>
      <c r="Q34" s="197"/>
    </row>
    <row r="36" spans="1:22" x14ac:dyDescent="0.35">
      <c r="F36" t="s">
        <v>49</v>
      </c>
    </row>
  </sheetData>
  <mergeCells count="7">
    <mergeCell ref="A33:S33"/>
    <mergeCell ref="A29:B29"/>
    <mergeCell ref="C1:J1"/>
    <mergeCell ref="Q1:R1"/>
    <mergeCell ref="K1:O1"/>
    <mergeCell ref="A1:A3"/>
    <mergeCell ref="B1:B3"/>
  </mergeCells>
  <pageMargins left="0.7" right="0.7" top="0.75" bottom="0.75" header="0.3" footer="0.3"/>
  <pageSetup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
  <sheetViews>
    <sheetView showGridLines="0" zoomScaleNormal="100" workbookViewId="0">
      <selection activeCell="B18" sqref="B18"/>
    </sheetView>
  </sheetViews>
  <sheetFormatPr defaultColWidth="9.1796875" defaultRowHeight="12.5" x14ac:dyDescent="0.25"/>
  <cols>
    <col min="1" max="1" width="40.7265625" style="1" customWidth="1"/>
    <col min="2" max="2" width="15.7265625" style="1" customWidth="1"/>
    <col min="3" max="6" width="8.54296875" style="1" bestFit="1" customWidth="1"/>
    <col min="7" max="15" width="8" style="1" bestFit="1" customWidth="1"/>
    <col min="16" max="16" width="7.54296875" style="1" customWidth="1"/>
    <col min="17" max="18" width="9.7265625" style="1" bestFit="1" customWidth="1"/>
    <col min="19" max="19" width="9.54296875" style="1" bestFit="1" customWidth="1"/>
    <col min="20" max="16384" width="9.1796875" style="1"/>
  </cols>
  <sheetData>
    <row r="1" spans="1:23" ht="15" customHeight="1" x14ac:dyDescent="0.35">
      <c r="A1" s="198"/>
      <c r="B1" s="222" t="s">
        <v>53</v>
      </c>
      <c r="C1" s="213" t="s">
        <v>47</v>
      </c>
      <c r="D1" s="229"/>
      <c r="E1" s="229"/>
      <c r="F1" s="229"/>
      <c r="G1" s="229"/>
      <c r="H1" s="229"/>
      <c r="I1" s="229"/>
      <c r="J1" s="229"/>
      <c r="K1" s="213" t="s">
        <v>46</v>
      </c>
      <c r="L1" s="229"/>
      <c r="M1" s="229"/>
      <c r="N1" s="229"/>
      <c r="O1" s="218"/>
      <c r="Q1" s="216" t="s">
        <v>47</v>
      </c>
      <c r="R1" s="228"/>
      <c r="S1" s="28" t="s">
        <v>46</v>
      </c>
    </row>
    <row r="2" spans="1:23" ht="15" customHeight="1" x14ac:dyDescent="0.3">
      <c r="A2" s="5"/>
      <c r="B2" s="223"/>
      <c r="C2" s="5" t="s">
        <v>41</v>
      </c>
      <c r="D2" s="2" t="s">
        <v>42</v>
      </c>
      <c r="E2" s="2" t="s">
        <v>43</v>
      </c>
      <c r="F2" s="6" t="s">
        <v>44</v>
      </c>
      <c r="G2" s="5" t="s">
        <v>3</v>
      </c>
      <c r="H2" s="2" t="s">
        <v>4</v>
      </c>
      <c r="I2" s="2" t="s">
        <v>7</v>
      </c>
      <c r="J2" s="6" t="s">
        <v>8</v>
      </c>
      <c r="K2" s="5" t="s">
        <v>5</v>
      </c>
      <c r="L2" s="2" t="s">
        <v>6</v>
      </c>
      <c r="M2" s="2" t="s">
        <v>9</v>
      </c>
      <c r="N2" s="6" t="s">
        <v>10</v>
      </c>
      <c r="O2" s="206" t="s">
        <v>54</v>
      </c>
      <c r="Q2" s="12" t="s">
        <v>0</v>
      </c>
      <c r="R2" s="207" t="s">
        <v>1</v>
      </c>
      <c r="S2" s="13" t="s">
        <v>2</v>
      </c>
    </row>
    <row r="3" spans="1:23" ht="15" customHeight="1" x14ac:dyDescent="0.3">
      <c r="A3" s="9"/>
      <c r="B3" s="224"/>
      <c r="C3" s="9">
        <v>42643</v>
      </c>
      <c r="D3" s="10">
        <v>42735</v>
      </c>
      <c r="E3" s="10">
        <v>42824</v>
      </c>
      <c r="F3" s="11">
        <v>42916</v>
      </c>
      <c r="G3" s="9">
        <v>43008</v>
      </c>
      <c r="H3" s="10">
        <v>43100</v>
      </c>
      <c r="I3" s="10">
        <v>43189</v>
      </c>
      <c r="J3" s="11">
        <v>43281</v>
      </c>
      <c r="K3" s="9">
        <v>43373</v>
      </c>
      <c r="L3" s="10">
        <v>43465</v>
      </c>
      <c r="M3" s="10">
        <v>43554</v>
      </c>
      <c r="N3" s="11">
        <v>43646</v>
      </c>
      <c r="O3" s="205">
        <v>43738</v>
      </c>
      <c r="Q3" s="9">
        <v>43281</v>
      </c>
      <c r="R3" s="11">
        <v>43281</v>
      </c>
      <c r="S3" s="11">
        <v>43646</v>
      </c>
    </row>
    <row r="4" spans="1:23" ht="13" x14ac:dyDescent="0.3">
      <c r="A4" s="29" t="s">
        <v>45</v>
      </c>
      <c r="B4" s="176"/>
      <c r="C4" s="3"/>
      <c r="D4" s="7"/>
      <c r="E4" s="7"/>
      <c r="F4" s="8"/>
      <c r="G4" s="3"/>
      <c r="H4" s="7"/>
      <c r="I4" s="7"/>
      <c r="J4" s="8"/>
      <c r="K4" s="3"/>
      <c r="L4" s="7"/>
      <c r="M4" s="7"/>
      <c r="N4" s="8"/>
      <c r="O4" s="162"/>
      <c r="Q4" s="14"/>
      <c r="R4" s="49"/>
      <c r="S4" s="16"/>
    </row>
    <row r="5" spans="1:23" ht="12" customHeight="1" x14ac:dyDescent="0.25">
      <c r="A5" s="3" t="s">
        <v>50</v>
      </c>
      <c r="B5" s="8"/>
      <c r="C5" s="51">
        <f>'Income Statement -- GAAP'!C5</f>
        <v>528.76300000000003</v>
      </c>
      <c r="D5" s="74">
        <f>'Income Statement -- GAAP'!D5</f>
        <v>663.2</v>
      </c>
      <c r="E5" s="74">
        <f>'Income Statement -- GAAP'!E5</f>
        <v>614.798</v>
      </c>
      <c r="F5" s="74">
        <f>'Income Statement -- GAAP'!F5</f>
        <v>678.16799999999989</v>
      </c>
      <c r="G5" s="51">
        <f>'Income Statement -- GAAP'!G5</f>
        <v>716.73699999999997</v>
      </c>
      <c r="H5" s="74">
        <f>'Income Statement -- GAAP'!H5</f>
        <v>826.98299999999995</v>
      </c>
      <c r="I5" s="74">
        <f>'Income Statement -- GAAP'!I5</f>
        <v>835.11</v>
      </c>
      <c r="J5" s="74">
        <f>'Income Statement -- GAAP'!J5</f>
        <v>981.66200000000026</v>
      </c>
      <c r="K5" s="51">
        <f>'Income Statement -- GAAP'!K5</f>
        <v>971.11800000000005</v>
      </c>
      <c r="L5" s="74">
        <f>'Income Statement -- GAAP'!L5</f>
        <v>931.50900000000001</v>
      </c>
      <c r="M5" s="74">
        <f>'Income Statement -- GAAP'!M5</f>
        <v>743.49900000000002</v>
      </c>
      <c r="N5" s="88">
        <f>'Income Statement -- GAAP'!N5</f>
        <v>854.23399999999992</v>
      </c>
      <c r="O5" s="177">
        <f>'Income Statement -- GAAP'!O5</f>
        <v>799.80399999999997</v>
      </c>
      <c r="P5" s="116"/>
      <c r="Q5" s="51">
        <f>'Income Statement -- GAAP'!Q5</f>
        <v>2484.9290000000001</v>
      </c>
      <c r="R5" s="88">
        <f>'Income Statement -- GAAP'!R5</f>
        <v>3360.4920000000002</v>
      </c>
      <c r="S5" s="88">
        <f>'Income Statement -- GAAP'!S5</f>
        <v>3500.36</v>
      </c>
      <c r="U5" s="18"/>
      <c r="V5" s="18"/>
    </row>
    <row r="6" spans="1:23" ht="12" customHeight="1" x14ac:dyDescent="0.25">
      <c r="A6" s="3"/>
      <c r="B6" s="8"/>
      <c r="C6" s="51"/>
      <c r="D6" s="74"/>
      <c r="E6" s="74"/>
      <c r="F6" s="74"/>
      <c r="G6" s="51"/>
      <c r="H6" s="74"/>
      <c r="I6" s="74"/>
      <c r="J6" s="74"/>
      <c r="K6" s="51"/>
      <c r="L6" s="74"/>
      <c r="M6" s="74"/>
      <c r="N6" s="88"/>
      <c r="O6" s="177"/>
      <c r="P6" s="145"/>
      <c r="Q6" s="51"/>
      <c r="R6" s="88"/>
      <c r="S6" s="88"/>
      <c r="U6" s="18"/>
      <c r="V6" s="18"/>
    </row>
    <row r="7" spans="1:23" ht="14.5" customHeight="1" x14ac:dyDescent="0.25">
      <c r="A7" s="3" t="s">
        <v>31</v>
      </c>
      <c r="B7" s="8"/>
      <c r="C7" s="66">
        <f>'Income Statement -- GAAP'!C7</f>
        <v>82.552000000000021</v>
      </c>
      <c r="D7" s="75">
        <f>'Income Statement -- GAAP'!D7</f>
        <v>96.136000000000081</v>
      </c>
      <c r="E7" s="75">
        <f>'Income Statement -- GAAP'!E7</f>
        <v>85.336999999999989</v>
      </c>
      <c r="F7" s="75">
        <f>'Income Statement -- GAAP'!F7</f>
        <v>85.932999999999765</v>
      </c>
      <c r="G7" s="66">
        <f>'Income Statement -- GAAP'!G7</f>
        <v>86.053999999999974</v>
      </c>
      <c r="H7" s="75">
        <f>'Income Statement -- GAAP'!H7</f>
        <v>105.69399999999996</v>
      </c>
      <c r="I7" s="75">
        <f>'Income Statement -- GAAP'!I7</f>
        <v>105.91700000000003</v>
      </c>
      <c r="J7" s="75">
        <f>'Income Statement -- GAAP'!J7</f>
        <v>132.32900000000018</v>
      </c>
      <c r="K7" s="66">
        <f>'Income Statement -- GAAP'!K7</f>
        <v>123.23900000000003</v>
      </c>
      <c r="L7" s="75">
        <f>'Income Statement -- GAAP'!L7</f>
        <v>127.92200000000003</v>
      </c>
      <c r="M7" s="75">
        <f>'Income Statement -- GAAP'!M7</f>
        <v>112.327</v>
      </c>
      <c r="N7" s="89">
        <f>'Income Statement -- GAAP'!N7</f>
        <v>132.03399999999965</v>
      </c>
      <c r="O7" s="178">
        <f>'Income Statement -- GAAP'!O7</f>
        <v>130.92899999999997</v>
      </c>
      <c r="P7" s="146"/>
      <c r="Q7" s="66">
        <f>'Income Statement -- GAAP'!Q7</f>
        <v>349.95800000000008</v>
      </c>
      <c r="R7" s="89">
        <f>'Income Statement -- GAAP'!R7</f>
        <v>429.99400000000014</v>
      </c>
      <c r="S7" s="89">
        <f>'Income Statement -- GAAP'!S7</f>
        <v>495.52199999999993</v>
      </c>
      <c r="T7" s="52"/>
      <c r="U7" s="55"/>
      <c r="V7" s="56"/>
      <c r="W7" s="15"/>
    </row>
    <row r="8" spans="1:23" ht="16" customHeight="1" x14ac:dyDescent="0.25">
      <c r="A8" s="3" t="s">
        <v>55</v>
      </c>
      <c r="B8" s="8"/>
      <c r="C8" s="60">
        <v>0.32600000000000001</v>
      </c>
      <c r="D8" s="76">
        <v>0.33400000000000002</v>
      </c>
      <c r="E8" s="76">
        <v>0.35</v>
      </c>
      <c r="F8" s="76">
        <v>0.372</v>
      </c>
      <c r="G8" s="60">
        <v>0.45700000000000002</v>
      </c>
      <c r="H8" s="76">
        <v>0.45600000000000002</v>
      </c>
      <c r="I8" s="76">
        <v>0.44900000000000001</v>
      </c>
      <c r="J8" s="76">
        <v>0.45</v>
      </c>
      <c r="K8" s="60">
        <v>0.438</v>
      </c>
      <c r="L8" s="76">
        <v>0.42799999999999999</v>
      </c>
      <c r="M8" s="76">
        <v>0.39</v>
      </c>
      <c r="N8" s="90">
        <v>0.40699999999999997</v>
      </c>
      <c r="O8" s="179">
        <v>0.39500000000000002</v>
      </c>
      <c r="P8" s="191"/>
      <c r="Q8" s="60">
        <f>SUM(C8:F8)</f>
        <v>1.3820000000000001</v>
      </c>
      <c r="R8" s="90">
        <f>SUM(G8:J8)</f>
        <v>1.8120000000000001</v>
      </c>
      <c r="S8" s="90">
        <f>SUM(K8:N8)</f>
        <v>1.663</v>
      </c>
      <c r="T8" s="52"/>
      <c r="U8" s="57"/>
      <c r="V8" s="57"/>
      <c r="W8" s="15"/>
    </row>
    <row r="9" spans="1:23" ht="16" customHeight="1" x14ac:dyDescent="0.25">
      <c r="A9" s="3" t="s">
        <v>56</v>
      </c>
      <c r="B9" s="8"/>
      <c r="C9" s="60">
        <v>0</v>
      </c>
      <c r="D9" s="76">
        <v>0</v>
      </c>
      <c r="E9" s="76">
        <v>0</v>
      </c>
      <c r="F9" s="76">
        <v>0</v>
      </c>
      <c r="G9" s="60">
        <v>0</v>
      </c>
      <c r="H9" s="76">
        <v>0</v>
      </c>
      <c r="I9" s="76">
        <v>0</v>
      </c>
      <c r="J9" s="76">
        <v>2.6190000000000002</v>
      </c>
      <c r="K9" s="60">
        <v>0</v>
      </c>
      <c r="L9" s="76">
        <v>0</v>
      </c>
      <c r="M9" s="76">
        <v>0</v>
      </c>
      <c r="N9" s="90">
        <v>0</v>
      </c>
      <c r="O9" s="179">
        <v>0</v>
      </c>
      <c r="P9" s="147"/>
      <c r="Q9" s="60">
        <f>SUM(C9:F9)</f>
        <v>0</v>
      </c>
      <c r="R9" s="90">
        <f>SUM(G9:J9)</f>
        <v>2.6190000000000002</v>
      </c>
      <c r="S9" s="90">
        <f>SUM(K9:N9)</f>
        <v>0</v>
      </c>
      <c r="T9" s="52"/>
      <c r="U9" s="57"/>
      <c r="V9" s="57"/>
      <c r="W9" s="15"/>
    </row>
    <row r="10" spans="1:23" ht="13" thickBot="1" x14ac:dyDescent="0.3">
      <c r="A10" s="3" t="s">
        <v>32</v>
      </c>
      <c r="B10" s="8"/>
      <c r="C10" s="71">
        <f>SUM(C7:C9)</f>
        <v>82.878000000000014</v>
      </c>
      <c r="D10" s="77">
        <f t="shared" ref="D10:N10" si="0">SUM(D7:D9)</f>
        <v>96.470000000000084</v>
      </c>
      <c r="E10" s="77">
        <f t="shared" si="0"/>
        <v>85.686999999999983</v>
      </c>
      <c r="F10" s="77">
        <f t="shared" si="0"/>
        <v>86.304999999999765</v>
      </c>
      <c r="G10" s="71">
        <f t="shared" si="0"/>
        <v>86.510999999999967</v>
      </c>
      <c r="H10" s="77">
        <f t="shared" si="0"/>
        <v>106.14999999999996</v>
      </c>
      <c r="I10" s="77">
        <f>SUM(I7:I9)</f>
        <v>106.36600000000003</v>
      </c>
      <c r="J10" s="77">
        <f t="shared" si="0"/>
        <v>135.39800000000017</v>
      </c>
      <c r="K10" s="71">
        <f t="shared" si="0"/>
        <v>123.67700000000004</v>
      </c>
      <c r="L10" s="77">
        <f t="shared" si="0"/>
        <v>128.35000000000002</v>
      </c>
      <c r="M10" s="77">
        <f t="shared" si="0"/>
        <v>112.717</v>
      </c>
      <c r="N10" s="91">
        <f t="shared" si="0"/>
        <v>132.44099999999966</v>
      </c>
      <c r="O10" s="180">
        <f t="shared" ref="O10" si="1">SUM(O7:O9)</f>
        <v>131.32399999999998</v>
      </c>
      <c r="P10" s="146"/>
      <c r="Q10" s="71">
        <f>SUM(Q7:Q9)</f>
        <v>351.34000000000009</v>
      </c>
      <c r="R10" s="91">
        <f t="shared" ref="R10:S10" si="2">SUM(R7:R9)</f>
        <v>434.42500000000018</v>
      </c>
      <c r="S10" s="91">
        <f t="shared" si="2"/>
        <v>497.18499999999995</v>
      </c>
      <c r="T10" s="52"/>
      <c r="U10" s="55"/>
      <c r="V10" s="56"/>
      <c r="W10" s="15"/>
    </row>
    <row r="11" spans="1:23" ht="13" thickTop="1" x14ac:dyDescent="0.25">
      <c r="A11" s="3"/>
      <c r="B11" s="8"/>
      <c r="C11" s="61"/>
      <c r="D11" s="78"/>
      <c r="E11" s="78"/>
      <c r="F11" s="78"/>
      <c r="G11" s="61"/>
      <c r="H11" s="78"/>
      <c r="I11" s="78"/>
      <c r="J11" s="78"/>
      <c r="K11" s="61"/>
      <c r="L11" s="78"/>
      <c r="M11" s="78"/>
      <c r="N11" s="92"/>
      <c r="O11" s="181"/>
      <c r="P11" s="52"/>
      <c r="Q11" s="61"/>
      <c r="R11" s="92"/>
      <c r="S11" s="92"/>
      <c r="T11" s="52"/>
      <c r="U11" s="52"/>
      <c r="V11" s="52"/>
      <c r="W11" s="52"/>
    </row>
    <row r="12" spans="1:23" x14ac:dyDescent="0.25">
      <c r="A12" s="3" t="s">
        <v>33</v>
      </c>
      <c r="B12" s="8"/>
      <c r="C12" s="64">
        <f>C7/C$5</f>
        <v>0.15612287546594603</v>
      </c>
      <c r="D12" s="79">
        <f t="shared" ref="D12:F12" si="3">D7/D$5</f>
        <v>0.1449577804583837</v>
      </c>
      <c r="E12" s="79">
        <f t="shared" si="3"/>
        <v>0.13880494080982694</v>
      </c>
      <c r="F12" s="79">
        <f t="shared" si="3"/>
        <v>0.12671343973764582</v>
      </c>
      <c r="G12" s="64">
        <f>G7/G$5</f>
        <v>0.12006356585469981</v>
      </c>
      <c r="H12" s="79">
        <f t="shared" ref="H12:J12" si="4">H7/H$5</f>
        <v>0.12780673846983551</v>
      </c>
      <c r="I12" s="79">
        <f t="shared" si="4"/>
        <v>0.12682999844331888</v>
      </c>
      <c r="J12" s="79">
        <f t="shared" si="4"/>
        <v>0.13480098037817512</v>
      </c>
      <c r="K12" s="64">
        <f>K7/K$5</f>
        <v>0.126904248505331</v>
      </c>
      <c r="L12" s="79">
        <f t="shared" ref="L12:N12" si="5">L7/L$5</f>
        <v>0.13732771234631122</v>
      </c>
      <c r="M12" s="79">
        <f t="shared" si="5"/>
        <v>0.15107888510946216</v>
      </c>
      <c r="N12" s="93">
        <f t="shared" si="5"/>
        <v>0.15456420606063404</v>
      </c>
      <c r="O12" s="182">
        <f>O7/O$5</f>
        <v>0.16370135683242393</v>
      </c>
      <c r="P12" s="52"/>
      <c r="Q12" s="64">
        <f>Q7/Q$5</f>
        <v>0.14083219279102141</v>
      </c>
      <c r="R12" s="93">
        <f t="shared" ref="R12:S12" si="6">R7/R$5</f>
        <v>0.12795566839617536</v>
      </c>
      <c r="S12" s="93">
        <f t="shared" si="6"/>
        <v>0.14156315350421098</v>
      </c>
      <c r="T12" s="52"/>
      <c r="U12" s="57"/>
      <c r="V12" s="57"/>
      <c r="W12" s="55"/>
    </row>
    <row r="13" spans="1:23" x14ac:dyDescent="0.25">
      <c r="A13" s="3" t="s">
        <v>57</v>
      </c>
      <c r="B13" s="8"/>
      <c r="C13" s="64">
        <f>C8/C$5</f>
        <v>6.1653330509131685E-4</v>
      </c>
      <c r="D13" s="79">
        <f t="shared" ref="D13:F13" si="7">D8/D$5</f>
        <v>5.0361881785283477E-4</v>
      </c>
      <c r="E13" s="79">
        <f t="shared" si="7"/>
        <v>5.6929267824553753E-4</v>
      </c>
      <c r="F13" s="79">
        <f t="shared" si="7"/>
        <v>5.4853664578688476E-4</v>
      </c>
      <c r="G13" s="64">
        <f>G8/G$5</f>
        <v>6.3761184367487666E-4</v>
      </c>
      <c r="H13" s="79">
        <f t="shared" ref="H13:J14" si="8">H8/H$5</f>
        <v>5.5140190306209448E-4</v>
      </c>
      <c r="I13" s="79">
        <f t="shared" si="8"/>
        <v>5.3765372226413286E-4</v>
      </c>
      <c r="J13" s="79">
        <f t="shared" si="8"/>
        <v>4.5840625388371956E-4</v>
      </c>
      <c r="K13" s="64">
        <f>K8/K$5</f>
        <v>4.5102654878191936E-4</v>
      </c>
      <c r="L13" s="79">
        <f t="shared" ref="L13:N13" si="9">L8/L$5</f>
        <v>4.5946952740123819E-4</v>
      </c>
      <c r="M13" s="79">
        <f t="shared" si="9"/>
        <v>5.2454677141462193E-4</v>
      </c>
      <c r="N13" s="93">
        <f t="shared" si="9"/>
        <v>4.7645024665372724E-4</v>
      </c>
      <c r="O13" s="182">
        <f>O8/O$5</f>
        <v>4.9387099839460667E-4</v>
      </c>
      <c r="P13" s="52"/>
      <c r="Q13" s="64">
        <f>Q8/Q$5</f>
        <v>5.5615271100301056E-4</v>
      </c>
      <c r="R13" s="93">
        <f t="shared" ref="R13:S13" si="10">R8/R$5</f>
        <v>5.3920675901028775E-4</v>
      </c>
      <c r="S13" s="93">
        <f t="shared" si="10"/>
        <v>4.7509399033242295E-4</v>
      </c>
      <c r="T13" s="52"/>
      <c r="U13" s="57"/>
      <c r="V13" s="57"/>
      <c r="W13" s="55"/>
    </row>
    <row r="14" spans="1:23" x14ac:dyDescent="0.25">
      <c r="A14" s="3" t="s">
        <v>58</v>
      </c>
      <c r="B14" s="8"/>
      <c r="C14" s="64"/>
      <c r="D14" s="79"/>
      <c r="E14" s="79"/>
      <c r="F14" s="79"/>
      <c r="G14" s="64"/>
      <c r="H14" s="79"/>
      <c r="I14" s="79"/>
      <c r="J14" s="79">
        <f t="shared" si="8"/>
        <v>2.667924397603248E-3</v>
      </c>
      <c r="K14" s="64"/>
      <c r="L14" s="79"/>
      <c r="M14" s="79"/>
      <c r="N14" s="93"/>
      <c r="O14" s="182"/>
      <c r="P14" s="52"/>
      <c r="Q14" s="64"/>
      <c r="R14" s="93"/>
      <c r="S14" s="93"/>
      <c r="T14" s="52"/>
      <c r="U14" s="57"/>
      <c r="V14" s="57"/>
      <c r="W14" s="55"/>
    </row>
    <row r="15" spans="1:23" ht="13" thickBot="1" x14ac:dyDescent="0.3">
      <c r="A15" s="3" t="s">
        <v>34</v>
      </c>
      <c r="B15" s="8"/>
      <c r="C15" s="72">
        <f>C10/C$5</f>
        <v>0.15673940877103731</v>
      </c>
      <c r="D15" s="80">
        <f t="shared" ref="D15:F15" si="11">D10/D$5</f>
        <v>0.14546139927623655</v>
      </c>
      <c r="E15" s="80">
        <f t="shared" si="11"/>
        <v>0.13937423348807249</v>
      </c>
      <c r="F15" s="80">
        <f t="shared" si="11"/>
        <v>0.1272619763834327</v>
      </c>
      <c r="G15" s="72">
        <f>G10/G$5</f>
        <v>0.12070117769837468</v>
      </c>
      <c r="H15" s="80">
        <f t="shared" ref="H15:J15" si="12">H10/H$5</f>
        <v>0.12835814037289758</v>
      </c>
      <c r="I15" s="80">
        <f t="shared" si="12"/>
        <v>0.12736765216558302</v>
      </c>
      <c r="J15" s="80">
        <f t="shared" si="12"/>
        <v>0.13792731102966208</v>
      </c>
      <c r="K15" s="72">
        <f>K10/K$5</f>
        <v>0.12735527505411293</v>
      </c>
      <c r="L15" s="80">
        <f t="shared" ref="L15:N15" si="13">L10/L$5</f>
        <v>0.13778718187371247</v>
      </c>
      <c r="M15" s="80">
        <f t="shared" si="13"/>
        <v>0.15160343188087677</v>
      </c>
      <c r="N15" s="94">
        <f t="shared" si="13"/>
        <v>0.15504065630728778</v>
      </c>
      <c r="O15" s="183">
        <f>O10/O$5</f>
        <v>0.16419522783081852</v>
      </c>
      <c r="P15" s="52"/>
      <c r="Q15" s="72">
        <f>Q10/Q$5</f>
        <v>0.14138834550202445</v>
      </c>
      <c r="R15" s="94">
        <f t="shared" ref="R15:S15" si="14">R10/R$5</f>
        <v>0.12927422532176841</v>
      </c>
      <c r="S15" s="94">
        <f t="shared" si="14"/>
        <v>0.14203824749454338</v>
      </c>
      <c r="T15" s="52"/>
      <c r="U15" s="57"/>
      <c r="V15" s="57"/>
      <c r="W15" s="55"/>
    </row>
    <row r="16" spans="1:23" ht="13" thickTop="1" x14ac:dyDescent="0.25">
      <c r="A16" s="3"/>
      <c r="B16" s="8"/>
      <c r="C16" s="61"/>
      <c r="D16" s="78"/>
      <c r="E16" s="78"/>
      <c r="F16" s="78"/>
      <c r="G16" s="61"/>
      <c r="H16" s="78"/>
      <c r="I16" s="78"/>
      <c r="J16" s="78"/>
      <c r="K16" s="61"/>
      <c r="L16" s="78"/>
      <c r="M16" s="78"/>
      <c r="N16" s="92"/>
      <c r="O16" s="181"/>
      <c r="P16" s="52"/>
      <c r="Q16" s="61"/>
      <c r="R16" s="92"/>
      <c r="S16" s="92"/>
      <c r="T16" s="52"/>
      <c r="U16" s="52"/>
      <c r="V16" s="52"/>
      <c r="W16" s="52"/>
    </row>
    <row r="17" spans="1:23" x14ac:dyDescent="0.25">
      <c r="A17" s="3" t="s">
        <v>35</v>
      </c>
      <c r="B17" s="8"/>
      <c r="C17" s="66">
        <f>'Income Statement -- GAAP'!C15</f>
        <v>22.423000000000016</v>
      </c>
      <c r="D17" s="75">
        <f>'Income Statement -- GAAP'!D15</f>
        <v>33.521000000000086</v>
      </c>
      <c r="E17" s="75">
        <f>'Income Statement -- GAAP'!E15</f>
        <v>21.524999999999984</v>
      </c>
      <c r="F17" s="75">
        <f>'Income Statement -- GAAP'!F15</f>
        <v>17.405999999999779</v>
      </c>
      <c r="G17" s="66">
        <f>'Income Statement -- GAAP'!G15</f>
        <v>9.3189999999999742</v>
      </c>
      <c r="H17" s="75">
        <f>'Income Statement -- GAAP'!H15</f>
        <v>22.694999999999965</v>
      </c>
      <c r="I17" s="75">
        <f>'Income Statement -- GAAP'!I15</f>
        <v>21.185000000000031</v>
      </c>
      <c r="J17" s="75">
        <f>'Income Statement -- GAAP'!J15</f>
        <v>41.515000000000157</v>
      </c>
      <c r="K17" s="66">
        <f>'Income Statement -- GAAP'!K15</f>
        <v>28.493000000000023</v>
      </c>
      <c r="L17" s="75">
        <f>'Income Statement -- GAAP'!L15</f>
        <v>25.741000000000028</v>
      </c>
      <c r="M17" s="75">
        <f>'Income Statement -- GAAP'!M15</f>
        <v>12.859000000000009</v>
      </c>
      <c r="N17" s="89">
        <f>'Income Statement -- GAAP'!N15</f>
        <v>30.139999999999645</v>
      </c>
      <c r="O17" s="178">
        <f>'Income Statement -- GAAP'!O15</f>
        <v>32.864999999999966</v>
      </c>
      <c r="P17" s="146"/>
      <c r="Q17" s="66">
        <f>'Income Statement -- GAAP'!Q15</f>
        <v>94.875000000000114</v>
      </c>
      <c r="R17" s="89">
        <f>'Income Statement -- GAAP'!R15</f>
        <v>94.714000000000169</v>
      </c>
      <c r="S17" s="89">
        <f>'Income Statement -- GAAP'!S15</f>
        <v>97.23299999999989</v>
      </c>
      <c r="T17" s="52"/>
      <c r="U17" s="55"/>
      <c r="V17" s="56"/>
      <c r="W17" s="15"/>
    </row>
    <row r="18" spans="1:23" ht="15" customHeight="1" x14ac:dyDescent="0.25">
      <c r="A18" s="3" t="s">
        <v>57</v>
      </c>
      <c r="B18" s="8"/>
      <c r="C18" s="60">
        <v>4.6269999999999998</v>
      </c>
      <c r="D18" s="76">
        <v>4.8019999999999996</v>
      </c>
      <c r="E18" s="76">
        <v>5.0030000000000001</v>
      </c>
      <c r="F18" s="76">
        <v>5.2329999999999997</v>
      </c>
      <c r="G18" s="60">
        <v>6.0609999999999999</v>
      </c>
      <c r="H18" s="76">
        <v>6.5</v>
      </c>
      <c r="I18" s="76">
        <v>6.0880000000000001</v>
      </c>
      <c r="J18" s="76">
        <v>6.0069999999999997</v>
      </c>
      <c r="K18" s="60">
        <v>5.8739999999999997</v>
      </c>
      <c r="L18" s="76">
        <v>5.2469999999999999</v>
      </c>
      <c r="M18" s="76">
        <v>4.96</v>
      </c>
      <c r="N18" s="90">
        <v>5.1029999999999998</v>
      </c>
      <c r="O18" s="179">
        <v>5.0540000000000003</v>
      </c>
      <c r="P18" s="147"/>
      <c r="Q18" s="60">
        <f>SUM(C18:F18)</f>
        <v>19.664999999999999</v>
      </c>
      <c r="R18" s="90">
        <f t="shared" ref="R18:R20" si="15">SUM(G18:J18)</f>
        <v>24.655999999999999</v>
      </c>
      <c r="S18" s="90">
        <f t="shared" ref="S18:S20" si="16">SUM(K18:N18)</f>
        <v>21.183999999999997</v>
      </c>
      <c r="T18" s="52"/>
      <c r="U18" s="56"/>
      <c r="V18" s="56"/>
      <c r="W18" s="15"/>
    </row>
    <row r="19" spans="1:23" ht="15" customHeight="1" x14ac:dyDescent="0.25">
      <c r="A19" s="3" t="s">
        <v>56</v>
      </c>
      <c r="B19" s="8"/>
      <c r="C19" s="60">
        <v>0</v>
      </c>
      <c r="D19" s="76">
        <v>0</v>
      </c>
      <c r="E19" s="76">
        <v>0</v>
      </c>
      <c r="F19" s="76">
        <v>0</v>
      </c>
      <c r="G19" s="60">
        <v>0</v>
      </c>
      <c r="H19" s="76">
        <v>0</v>
      </c>
      <c r="I19" s="76">
        <v>0</v>
      </c>
      <c r="J19" s="76">
        <f>J9</f>
        <v>2.6190000000000002</v>
      </c>
      <c r="K19" s="60">
        <v>0</v>
      </c>
      <c r="L19" s="76">
        <v>0</v>
      </c>
      <c r="M19" s="76">
        <v>0</v>
      </c>
      <c r="N19" s="90">
        <v>0</v>
      </c>
      <c r="O19" s="179">
        <v>0</v>
      </c>
      <c r="P19" s="147"/>
      <c r="Q19" s="60">
        <f t="shared" ref="Q19:Q20" si="17">SUM(C19:F19)</f>
        <v>0</v>
      </c>
      <c r="R19" s="90">
        <f t="shared" si="15"/>
        <v>2.6190000000000002</v>
      </c>
      <c r="S19" s="90">
        <f t="shared" si="16"/>
        <v>0</v>
      </c>
      <c r="T19" s="52"/>
      <c r="U19" s="56"/>
      <c r="V19" s="56"/>
      <c r="W19" s="15"/>
    </row>
    <row r="20" spans="1:23" ht="25" customHeight="1" x14ac:dyDescent="0.35">
      <c r="A20" s="231" t="s">
        <v>59</v>
      </c>
      <c r="B20" s="232"/>
      <c r="C20" s="60">
        <v>0</v>
      </c>
      <c r="D20" s="76">
        <v>0</v>
      </c>
      <c r="E20" s="76">
        <v>0</v>
      </c>
      <c r="F20" s="76">
        <v>0</v>
      </c>
      <c r="G20" s="60">
        <v>4.0830000000000002</v>
      </c>
      <c r="H20" s="76">
        <v>10.49</v>
      </c>
      <c r="I20" s="76">
        <v>9.8390000000000004</v>
      </c>
      <c r="J20" s="76">
        <v>15.146000000000001</v>
      </c>
      <c r="K20" s="60">
        <v>16.015000000000001</v>
      </c>
      <c r="L20" s="76">
        <f>4.368+12.027</f>
        <v>16.395</v>
      </c>
      <c r="M20" s="76">
        <f>1.458+12.685</f>
        <v>14.143000000000001</v>
      </c>
      <c r="N20" s="90">
        <f>0.996+9.37</f>
        <v>10.366</v>
      </c>
      <c r="O20" s="179">
        <v>7.6580000000000004</v>
      </c>
      <c r="P20" s="147"/>
      <c r="Q20" s="60">
        <f t="shared" si="17"/>
        <v>0</v>
      </c>
      <c r="R20" s="90">
        <f t="shared" si="15"/>
        <v>39.558</v>
      </c>
      <c r="S20" s="90">
        <f t="shared" si="16"/>
        <v>56.918999999999997</v>
      </c>
      <c r="T20" s="52"/>
      <c r="U20" s="56"/>
      <c r="V20" s="56"/>
      <c r="W20" s="15"/>
    </row>
    <row r="21" spans="1:23" ht="13" thickBot="1" x14ac:dyDescent="0.3">
      <c r="A21" s="3" t="s">
        <v>36</v>
      </c>
      <c r="B21" s="8"/>
      <c r="C21" s="71">
        <f t="shared" ref="C21:N21" si="18">SUM(C17:C20)</f>
        <v>27.050000000000015</v>
      </c>
      <c r="D21" s="77">
        <f t="shared" si="18"/>
        <v>38.323000000000086</v>
      </c>
      <c r="E21" s="77">
        <f t="shared" si="18"/>
        <v>26.527999999999984</v>
      </c>
      <c r="F21" s="77">
        <f t="shared" si="18"/>
        <v>22.638999999999779</v>
      </c>
      <c r="G21" s="71">
        <f t="shared" si="18"/>
        <v>19.462999999999973</v>
      </c>
      <c r="H21" s="77">
        <f t="shared" si="18"/>
        <v>39.684999999999967</v>
      </c>
      <c r="I21" s="77">
        <f t="shared" si="18"/>
        <v>37.11200000000003</v>
      </c>
      <c r="J21" s="77">
        <f t="shared" si="18"/>
        <v>65.287000000000148</v>
      </c>
      <c r="K21" s="71">
        <f t="shared" si="18"/>
        <v>50.382000000000026</v>
      </c>
      <c r="L21" s="77">
        <f t="shared" si="18"/>
        <v>47.383000000000024</v>
      </c>
      <c r="M21" s="77">
        <f t="shared" si="18"/>
        <v>31.96200000000001</v>
      </c>
      <c r="N21" s="91">
        <f t="shared" si="18"/>
        <v>45.608999999999646</v>
      </c>
      <c r="O21" s="180">
        <f t="shared" ref="O21" si="19">SUM(O17:O20)</f>
        <v>45.57699999999997</v>
      </c>
      <c r="P21" s="146"/>
      <c r="Q21" s="71">
        <f>SUM(Q17:Q20)</f>
        <v>114.54000000000011</v>
      </c>
      <c r="R21" s="91">
        <f>SUM(R17:R20)</f>
        <v>161.54700000000017</v>
      </c>
      <c r="S21" s="91">
        <f>SUM(S17:S20)</f>
        <v>175.3359999999999</v>
      </c>
      <c r="T21" s="52"/>
      <c r="U21" s="55"/>
      <c r="V21" s="56"/>
      <c r="W21" s="15"/>
    </row>
    <row r="22" spans="1:23" ht="13" thickTop="1" x14ac:dyDescent="0.25">
      <c r="A22" s="3"/>
      <c r="B22" s="8"/>
      <c r="C22" s="54"/>
      <c r="D22" s="81"/>
      <c r="E22" s="81"/>
      <c r="F22" s="81"/>
      <c r="G22" s="54"/>
      <c r="H22" s="81"/>
      <c r="I22" s="81"/>
      <c r="J22" s="81"/>
      <c r="K22" s="54"/>
      <c r="L22" s="81"/>
      <c r="M22" s="81"/>
      <c r="N22" s="95"/>
      <c r="O22" s="184"/>
      <c r="P22" s="52"/>
      <c r="Q22" s="54"/>
      <c r="R22" s="95"/>
      <c r="S22" s="95"/>
    </row>
    <row r="23" spans="1:23" x14ac:dyDescent="0.25">
      <c r="A23" s="3" t="s">
        <v>37</v>
      </c>
      <c r="B23" s="8"/>
      <c r="C23" s="67">
        <f>'Income Statement -- GAAP'!C23</f>
        <v>15.373000000000015</v>
      </c>
      <c r="D23" s="82">
        <f>'Income Statement -- GAAP'!D23</f>
        <v>22.876000000000083</v>
      </c>
      <c r="E23" s="82">
        <f>'Income Statement -- GAAP'!E23</f>
        <v>15.349999999999985</v>
      </c>
      <c r="F23" s="82">
        <f>'Income Statement -- GAAP'!F23</f>
        <v>13.254999999999777</v>
      </c>
      <c r="G23" s="67">
        <f>'Income Statement -- GAAP'!G23</f>
        <v>6.0789999999999749</v>
      </c>
      <c r="H23" s="82">
        <f>'Income Statement -- GAAP'!H23</f>
        <v>-0.78300000000003434</v>
      </c>
      <c r="I23" s="82">
        <f>'Income Statement -- GAAP'!I23</f>
        <v>14.595000000000029</v>
      </c>
      <c r="J23" s="82">
        <f>'Income Statement -- GAAP'!J23</f>
        <v>26.274000000000157</v>
      </c>
      <c r="K23" s="67">
        <f>'Income Statement -- GAAP'!K23</f>
        <v>19.342000000000024</v>
      </c>
      <c r="L23" s="82">
        <f>'Income Statement -- GAAP'!L23</f>
        <v>18.220000000000027</v>
      </c>
      <c r="M23" s="82">
        <f>'Income Statement -- GAAP'!M23</f>
        <v>10.64600000000001</v>
      </c>
      <c r="N23" s="96">
        <f>'Income Statement -- GAAP'!N23</f>
        <v>23.709999999999642</v>
      </c>
      <c r="O23" s="185">
        <f>'Income Statement -- GAAP'!O23</f>
        <v>26.344999999999967</v>
      </c>
      <c r="P23" s="146"/>
      <c r="Q23" s="67">
        <f>'Income Statement -- GAAP'!Q23</f>
        <v>66.854000000000127</v>
      </c>
      <c r="R23" s="96">
        <f>'Income Statement -- GAAP'!R23</f>
        <v>46.165000000000177</v>
      </c>
      <c r="S23" s="96">
        <f>'Income Statement -- GAAP'!S23</f>
        <v>71.917999999999893</v>
      </c>
      <c r="T23" s="52"/>
      <c r="U23" s="55"/>
      <c r="V23" s="56"/>
      <c r="W23" s="15"/>
    </row>
    <row r="24" spans="1:23" ht="14.15" customHeight="1" x14ac:dyDescent="0.25">
      <c r="A24" s="3" t="s">
        <v>57</v>
      </c>
      <c r="B24" s="8"/>
      <c r="C24" s="60">
        <f t="shared" ref="C24:J24" si="20">C18</f>
        <v>4.6269999999999998</v>
      </c>
      <c r="D24" s="199">
        <f t="shared" si="20"/>
        <v>4.8019999999999996</v>
      </c>
      <c r="E24" s="199">
        <f t="shared" si="20"/>
        <v>5.0030000000000001</v>
      </c>
      <c r="F24" s="199">
        <f t="shared" si="20"/>
        <v>5.2329999999999997</v>
      </c>
      <c r="G24" s="200">
        <f t="shared" si="20"/>
        <v>6.0609999999999999</v>
      </c>
      <c r="H24" s="199">
        <f t="shared" si="20"/>
        <v>6.5</v>
      </c>
      <c r="I24" s="199">
        <f t="shared" si="20"/>
        <v>6.0880000000000001</v>
      </c>
      <c r="J24" s="199">
        <f t="shared" si="20"/>
        <v>6.0069999999999997</v>
      </c>
      <c r="K24" s="200">
        <f>K18</f>
        <v>5.8739999999999997</v>
      </c>
      <c r="L24" s="199">
        <f>L18</f>
        <v>5.2469999999999999</v>
      </c>
      <c r="M24" s="199">
        <f>M18</f>
        <v>4.96</v>
      </c>
      <c r="N24" s="201">
        <f>N18</f>
        <v>5.1029999999999998</v>
      </c>
      <c r="O24" s="202">
        <f>O18</f>
        <v>5.0540000000000003</v>
      </c>
      <c r="P24" s="147"/>
      <c r="Q24" s="60">
        <f t="shared" ref="Q24:Q29" si="21">SUM(C24:F24)</f>
        <v>19.664999999999999</v>
      </c>
      <c r="R24" s="90">
        <f t="shared" ref="R24:R29" si="22">SUM(G24:J24)</f>
        <v>24.655999999999999</v>
      </c>
      <c r="S24" s="90">
        <f t="shared" ref="S24:S29" si="23">SUM(K24:N24)</f>
        <v>21.183999999999997</v>
      </c>
      <c r="T24" s="52"/>
      <c r="U24" s="56"/>
      <c r="V24" s="56"/>
      <c r="W24" s="15"/>
    </row>
    <row r="25" spans="1:23" ht="15" customHeight="1" x14ac:dyDescent="0.25">
      <c r="A25" s="3" t="s">
        <v>56</v>
      </c>
      <c r="B25" s="8"/>
      <c r="C25" s="60">
        <v>0</v>
      </c>
      <c r="D25" s="199">
        <v>0</v>
      </c>
      <c r="E25" s="199">
        <v>0</v>
      </c>
      <c r="F25" s="199">
        <v>0</v>
      </c>
      <c r="G25" s="200">
        <v>0</v>
      </c>
      <c r="H25" s="199">
        <v>0</v>
      </c>
      <c r="I25" s="199">
        <v>0</v>
      </c>
      <c r="J25" s="199">
        <f>J19</f>
        <v>2.6190000000000002</v>
      </c>
      <c r="K25" s="200">
        <v>0</v>
      </c>
      <c r="L25" s="199">
        <v>0</v>
      </c>
      <c r="M25" s="199">
        <v>0</v>
      </c>
      <c r="N25" s="201">
        <v>0</v>
      </c>
      <c r="O25" s="202">
        <v>0</v>
      </c>
      <c r="P25" s="147"/>
      <c r="Q25" s="60">
        <f t="shared" si="21"/>
        <v>0</v>
      </c>
      <c r="R25" s="90">
        <f t="shared" si="22"/>
        <v>2.6190000000000002</v>
      </c>
      <c r="S25" s="90">
        <f t="shared" si="23"/>
        <v>0</v>
      </c>
      <c r="T25" s="52"/>
      <c r="U25" s="56"/>
      <c r="V25" s="56"/>
      <c r="W25" s="15"/>
    </row>
    <row r="26" spans="1:23" ht="25" customHeight="1" x14ac:dyDescent="0.35">
      <c r="A26" s="231" t="s">
        <v>59</v>
      </c>
      <c r="B26" s="232"/>
      <c r="C26" s="60">
        <f t="shared" ref="C26:I26" si="24">C20</f>
        <v>0</v>
      </c>
      <c r="D26" s="199">
        <f t="shared" si="24"/>
        <v>0</v>
      </c>
      <c r="E26" s="199">
        <f t="shared" si="24"/>
        <v>0</v>
      </c>
      <c r="F26" s="199">
        <f t="shared" si="24"/>
        <v>0</v>
      </c>
      <c r="G26" s="200">
        <f t="shared" si="24"/>
        <v>4.0830000000000002</v>
      </c>
      <c r="H26" s="199">
        <f t="shared" si="24"/>
        <v>10.49</v>
      </c>
      <c r="I26" s="199">
        <f t="shared" si="24"/>
        <v>9.8390000000000004</v>
      </c>
      <c r="J26" s="199">
        <v>15.146000000000001</v>
      </c>
      <c r="K26" s="200">
        <f>K20</f>
        <v>16.015000000000001</v>
      </c>
      <c r="L26" s="199">
        <f>L20</f>
        <v>16.395</v>
      </c>
      <c r="M26" s="199">
        <f>M20</f>
        <v>14.143000000000001</v>
      </c>
      <c r="N26" s="201">
        <f>N20</f>
        <v>10.366</v>
      </c>
      <c r="O26" s="202">
        <f>O20</f>
        <v>7.6580000000000004</v>
      </c>
      <c r="P26" s="147"/>
      <c r="Q26" s="60">
        <f t="shared" si="21"/>
        <v>0</v>
      </c>
      <c r="R26" s="90">
        <f t="shared" si="22"/>
        <v>39.558</v>
      </c>
      <c r="S26" s="90">
        <f t="shared" si="23"/>
        <v>56.918999999999997</v>
      </c>
      <c r="T26" s="52"/>
      <c r="U26" s="56"/>
      <c r="V26" s="56"/>
      <c r="W26" s="15"/>
    </row>
    <row r="27" spans="1:23" ht="15" customHeight="1" x14ac:dyDescent="0.25">
      <c r="A27" s="3" t="s">
        <v>60</v>
      </c>
      <c r="B27" s="8"/>
      <c r="C27" s="60">
        <v>0</v>
      </c>
      <c r="D27" s="199">
        <v>0</v>
      </c>
      <c r="E27" s="199">
        <v>0</v>
      </c>
      <c r="F27" s="199">
        <v>0</v>
      </c>
      <c r="G27" s="200">
        <v>0</v>
      </c>
      <c r="H27" s="199">
        <v>0</v>
      </c>
      <c r="I27" s="199">
        <v>0</v>
      </c>
      <c r="J27" s="199">
        <v>0</v>
      </c>
      <c r="K27" s="200">
        <v>0</v>
      </c>
      <c r="L27" s="199">
        <v>0</v>
      </c>
      <c r="M27" s="199">
        <v>0.66100000000000003</v>
      </c>
      <c r="N27" s="201">
        <v>2</v>
      </c>
      <c r="O27" s="202">
        <v>0</v>
      </c>
      <c r="P27" s="147"/>
      <c r="Q27" s="60">
        <f t="shared" si="21"/>
        <v>0</v>
      </c>
      <c r="R27" s="90">
        <f t="shared" si="22"/>
        <v>0</v>
      </c>
      <c r="S27" s="90">
        <f t="shared" si="23"/>
        <v>2.661</v>
      </c>
      <c r="T27" s="52"/>
      <c r="U27" s="56"/>
      <c r="V27" s="56"/>
      <c r="W27" s="15"/>
    </row>
    <row r="28" spans="1:23" ht="15" customHeight="1" x14ac:dyDescent="0.25">
      <c r="A28" s="3" t="s">
        <v>61</v>
      </c>
      <c r="B28" s="8"/>
      <c r="C28" s="60">
        <v>0</v>
      </c>
      <c r="D28" s="199">
        <v>0</v>
      </c>
      <c r="E28" s="199">
        <v>0</v>
      </c>
      <c r="F28" s="199">
        <v>0</v>
      </c>
      <c r="G28" s="200">
        <v>0</v>
      </c>
      <c r="H28" s="199">
        <v>15.766</v>
      </c>
      <c r="I28" s="199">
        <v>0</v>
      </c>
      <c r="J28" s="199">
        <v>0</v>
      </c>
      <c r="K28" s="200">
        <v>0</v>
      </c>
      <c r="L28" s="199">
        <v>0</v>
      </c>
      <c r="M28" s="199">
        <v>0</v>
      </c>
      <c r="N28" s="201">
        <v>0</v>
      </c>
      <c r="O28" s="202">
        <v>0</v>
      </c>
      <c r="P28" s="147"/>
      <c r="Q28" s="60">
        <f t="shared" si="21"/>
        <v>0</v>
      </c>
      <c r="R28" s="90">
        <f t="shared" si="22"/>
        <v>15.766</v>
      </c>
      <c r="S28" s="90">
        <f t="shared" si="23"/>
        <v>0</v>
      </c>
      <c r="T28" s="52"/>
      <c r="U28" s="56"/>
      <c r="V28" s="56"/>
      <c r="W28" s="15"/>
    </row>
    <row r="29" spans="1:23" x14ac:dyDescent="0.25">
      <c r="A29" s="3" t="s">
        <v>67</v>
      </c>
      <c r="B29" s="8"/>
      <c r="C29" s="200">
        <v>-1.712</v>
      </c>
      <c r="D29" s="199">
        <v>-1.7769999999999999</v>
      </c>
      <c r="E29" s="199">
        <v>-1.851</v>
      </c>
      <c r="F29" s="199">
        <v>-1.9359999999999999</v>
      </c>
      <c r="G29" s="200">
        <v>-3.0419999999999998</v>
      </c>
      <c r="H29" s="199">
        <v>-5.0969999999999995</v>
      </c>
      <c r="I29" s="199">
        <v>-4.7779999999999996</v>
      </c>
      <c r="J29" s="199">
        <v>-7.1319999999999997</v>
      </c>
      <c r="K29" s="200">
        <v>-5.1790000000000003</v>
      </c>
      <c r="L29" s="199">
        <v>-5.12</v>
      </c>
      <c r="M29" s="199">
        <v>-4.6779999999999999</v>
      </c>
      <c r="N29" s="201">
        <v>-4.133</v>
      </c>
      <c r="O29" s="202">
        <v>-3.0510000000000002</v>
      </c>
      <c r="P29" s="147"/>
      <c r="Q29" s="60">
        <f t="shared" si="21"/>
        <v>-7.2759999999999998</v>
      </c>
      <c r="R29" s="90">
        <f t="shared" si="22"/>
        <v>-20.048999999999999</v>
      </c>
      <c r="S29" s="90">
        <f t="shared" si="23"/>
        <v>-19.11</v>
      </c>
      <c r="T29" s="52"/>
      <c r="U29" s="57"/>
      <c r="V29" s="57"/>
      <c r="W29" s="55"/>
    </row>
    <row r="30" spans="1:23" ht="13" thickBot="1" x14ac:dyDescent="0.3">
      <c r="A30" s="3" t="s">
        <v>63</v>
      </c>
      <c r="B30" s="8"/>
      <c r="C30" s="71">
        <f>SUM(C23:C29)</f>
        <v>18.288000000000014</v>
      </c>
      <c r="D30" s="77">
        <f t="shared" ref="D30:N30" si="25">SUM(D23:D29)</f>
        <v>25.901000000000082</v>
      </c>
      <c r="E30" s="77">
        <f t="shared" si="25"/>
        <v>18.501999999999988</v>
      </c>
      <c r="F30" s="77">
        <f t="shared" si="25"/>
        <v>16.551999999999776</v>
      </c>
      <c r="G30" s="71">
        <f t="shared" si="25"/>
        <v>13.180999999999978</v>
      </c>
      <c r="H30" s="77">
        <f t="shared" si="25"/>
        <v>26.875999999999962</v>
      </c>
      <c r="I30" s="77">
        <f t="shared" si="25"/>
        <v>25.744000000000028</v>
      </c>
      <c r="J30" s="77">
        <f t="shared" si="25"/>
        <v>42.914000000000158</v>
      </c>
      <c r="K30" s="71">
        <f t="shared" si="25"/>
        <v>36.052000000000021</v>
      </c>
      <c r="L30" s="77">
        <f t="shared" si="25"/>
        <v>34.742000000000026</v>
      </c>
      <c r="M30" s="77">
        <f t="shared" si="25"/>
        <v>25.73200000000001</v>
      </c>
      <c r="N30" s="91">
        <f t="shared" si="25"/>
        <v>37.045999999999637</v>
      </c>
      <c r="O30" s="194">
        <f t="shared" ref="O30" si="26">SUM(O23:O29)</f>
        <v>36.005999999999965</v>
      </c>
      <c r="P30" s="146"/>
      <c r="Q30" s="71">
        <f t="shared" ref="Q30:S30" si="27">SUM(Q23:Q29)</f>
        <v>79.243000000000123</v>
      </c>
      <c r="R30" s="91">
        <f t="shared" si="27"/>
        <v>108.71500000000015</v>
      </c>
      <c r="S30" s="91">
        <f t="shared" si="27"/>
        <v>133.57199999999989</v>
      </c>
      <c r="T30" s="52"/>
      <c r="U30" s="55"/>
      <c r="V30" s="56"/>
      <c r="W30" s="15"/>
    </row>
    <row r="31" spans="1:23" ht="13" thickTop="1" x14ac:dyDescent="0.25">
      <c r="A31" s="3"/>
      <c r="B31" s="8"/>
      <c r="C31" s="61"/>
      <c r="D31" s="78"/>
      <c r="E31" s="78"/>
      <c r="F31" s="78"/>
      <c r="G31" s="61"/>
      <c r="H31" s="78"/>
      <c r="I31" s="78"/>
      <c r="J31" s="78"/>
      <c r="K31" s="61"/>
      <c r="L31" s="78"/>
      <c r="M31" s="78"/>
      <c r="N31" s="92"/>
      <c r="O31" s="181"/>
      <c r="P31" s="52"/>
      <c r="Q31" s="61"/>
      <c r="R31" s="92"/>
      <c r="S31" s="92"/>
      <c r="T31" s="52"/>
      <c r="U31" s="52"/>
      <c r="V31" s="52"/>
      <c r="W31" s="52"/>
    </row>
    <row r="32" spans="1:23" x14ac:dyDescent="0.25">
      <c r="A32" s="3" t="s">
        <v>38</v>
      </c>
      <c r="B32" s="8"/>
      <c r="C32" s="65">
        <f>'Income Statement -- GAAP'!C27</f>
        <v>0.30072378716744946</v>
      </c>
      <c r="D32" s="83">
        <f>'Income Statement -- GAAP'!D27</f>
        <v>0.44401312086333888</v>
      </c>
      <c r="E32" s="83">
        <f>'Income Statement -- GAAP'!E27</f>
        <v>0.29565853846450146</v>
      </c>
      <c r="F32" s="83">
        <f>'Income Statement -- GAAP'!F27</f>
        <v>0.25556241082789838</v>
      </c>
      <c r="G32" s="65">
        <f>'Income Statement -- GAAP'!G27</f>
        <v>0.11590306774199652</v>
      </c>
      <c r="H32" s="83">
        <f>'Income Statement -- GAAP'!H27</f>
        <v>-1.5871085436303525E-2</v>
      </c>
      <c r="I32" s="83">
        <f>'Income Statement -- GAAP'!I27</f>
        <v>0.28241645542676963</v>
      </c>
      <c r="J32" s="83">
        <f>'Income Statement -- GAAP'!J27</f>
        <v>0.50352625527022155</v>
      </c>
      <c r="K32" s="65">
        <f>'Income Statement -- GAAP'!K27</f>
        <v>0.37040867133938532</v>
      </c>
      <c r="L32" s="83">
        <f>'Income Statement -- GAAP'!L27</f>
        <v>0.35859082857705227</v>
      </c>
      <c r="M32" s="83">
        <f>'Income Statement -- GAAP'!M27</f>
        <v>0.20648589937546083</v>
      </c>
      <c r="N32" s="97">
        <f>'Income Statement -- GAAP'!N27</f>
        <v>0.4561808561808493</v>
      </c>
      <c r="O32" s="186">
        <f>'Income Statement -- GAAP'!O27</f>
        <v>0.50953504564443697</v>
      </c>
      <c r="P32" s="52"/>
      <c r="Q32" s="65">
        <f>'Income Statement -- GAAP'!Q27</f>
        <v>1.2936395828092673</v>
      </c>
      <c r="R32" s="97">
        <f>'Income Statement -- GAAP'!R27</f>
        <v>0.88521792487200968</v>
      </c>
      <c r="S32" s="97">
        <f>'Income Statement -- GAAP'!S27</f>
        <v>1.3906334596643184</v>
      </c>
      <c r="T32" s="52"/>
      <c r="U32" s="55"/>
      <c r="V32" s="57"/>
      <c r="W32" s="15"/>
    </row>
    <row r="33" spans="1:23" s="58" customFormat="1" ht="65.5" customHeight="1" x14ac:dyDescent="0.35">
      <c r="A33" s="231" t="s">
        <v>62</v>
      </c>
      <c r="B33" s="232"/>
      <c r="C33" s="59">
        <f>C34-C32</f>
        <v>4.9674741342667306E-2</v>
      </c>
      <c r="D33" s="84">
        <f t="shared" ref="D33" si="28">D34-D32</f>
        <v>4.8822955627957521E-2</v>
      </c>
      <c r="E33" s="84">
        <f t="shared" ref="E33" si="29">E34-E32</f>
        <v>5.3580768417600289E-2</v>
      </c>
      <c r="F33" s="84">
        <f t="shared" ref="F33" si="30">F34-F32</f>
        <v>5.6857370221550019E-2</v>
      </c>
      <c r="G33" s="59">
        <f>G34-G32</f>
        <v>0.12992397118077298</v>
      </c>
      <c r="H33" s="84">
        <f t="shared" ref="H33:J33" si="31">H34-H32</f>
        <v>0.52049941116528764</v>
      </c>
      <c r="I33" s="84">
        <f t="shared" si="31"/>
        <v>0.20222209879009839</v>
      </c>
      <c r="J33" s="84">
        <f t="shared" si="31"/>
        <v>0.2977658501894872</v>
      </c>
      <c r="K33" s="59">
        <f>K34-K32</f>
        <v>0.30205271790182969</v>
      </c>
      <c r="L33" s="84">
        <f t="shared" ref="L33" si="32">L34-L32</f>
        <v>0.30444974549066073</v>
      </c>
      <c r="M33" s="84">
        <f t="shared" ref="M33" si="33">M34-M32</f>
        <v>0.27858422579419706</v>
      </c>
      <c r="N33" s="98">
        <f t="shared" ref="N33" si="34">N34-N32</f>
        <v>0.23716195978740201</v>
      </c>
      <c r="O33" s="187">
        <f>O34-O32</f>
        <v>0.16599966354880813</v>
      </c>
      <c r="P33" s="52"/>
      <c r="Q33" s="59">
        <f>Q34-Q32</f>
        <v>0.2109933872283305</v>
      </c>
      <c r="R33" s="98">
        <f t="shared" ref="R33:S33" si="35">R34-R32</f>
        <v>1.1502242125154227</v>
      </c>
      <c r="S33" s="98">
        <f t="shared" si="35"/>
        <v>1.1263161719473547</v>
      </c>
      <c r="T33" s="52"/>
      <c r="U33" s="57"/>
      <c r="V33" s="57"/>
      <c r="W33" s="15"/>
    </row>
    <row r="34" spans="1:23" ht="13" thickBot="1" x14ac:dyDescent="0.3">
      <c r="A34" s="3" t="s">
        <v>64</v>
      </c>
      <c r="B34" s="8"/>
      <c r="C34" s="73">
        <f t="shared" ref="C34:O34" si="36">C30/C38</f>
        <v>0.35039852851011677</v>
      </c>
      <c r="D34" s="85">
        <f t="shared" si="36"/>
        <v>0.4928360764912964</v>
      </c>
      <c r="E34" s="85">
        <f t="shared" si="36"/>
        <v>0.34923930688210175</v>
      </c>
      <c r="F34" s="85">
        <f t="shared" si="36"/>
        <v>0.3124197810494484</v>
      </c>
      <c r="G34" s="73">
        <f t="shared" si="36"/>
        <v>0.2458270389227695</v>
      </c>
      <c r="H34" s="85">
        <f t="shared" si="36"/>
        <v>0.50462832572898408</v>
      </c>
      <c r="I34" s="85">
        <f t="shared" si="36"/>
        <v>0.48463855421686802</v>
      </c>
      <c r="J34" s="85">
        <f t="shared" si="36"/>
        <v>0.80129210545970875</v>
      </c>
      <c r="K34" s="73">
        <f t="shared" si="36"/>
        <v>0.67246138924121501</v>
      </c>
      <c r="L34" s="85">
        <f t="shared" si="36"/>
        <v>0.663040574067713</v>
      </c>
      <c r="M34" s="85">
        <f t="shared" si="36"/>
        <v>0.48507012516965786</v>
      </c>
      <c r="N34" s="99">
        <f t="shared" si="36"/>
        <v>0.69334281596825131</v>
      </c>
      <c r="O34" s="188">
        <f t="shared" si="36"/>
        <v>0.6755347091932451</v>
      </c>
      <c r="P34" s="52"/>
      <c r="Q34" s="73">
        <f>Q30/Q38</f>
        <v>1.5046329700375978</v>
      </c>
      <c r="R34" s="99">
        <f>R30/R38</f>
        <v>2.0354421373874323</v>
      </c>
      <c r="S34" s="99">
        <f>S30/S38</f>
        <v>2.5169496316116731</v>
      </c>
      <c r="T34" s="52"/>
      <c r="U34" s="55"/>
      <c r="V34" s="57"/>
      <c r="W34" s="15"/>
    </row>
    <row r="35" spans="1:23" ht="13" thickTop="1" x14ac:dyDescent="0.25">
      <c r="A35" s="3"/>
      <c r="B35" s="8"/>
      <c r="C35" s="61"/>
      <c r="D35" s="78"/>
      <c r="E35" s="78"/>
      <c r="F35" s="78"/>
      <c r="G35" s="61"/>
      <c r="H35" s="78"/>
      <c r="I35" s="78"/>
      <c r="J35" s="78"/>
      <c r="K35" s="61"/>
      <c r="L35" s="78"/>
      <c r="M35" s="78"/>
      <c r="N35" s="92"/>
      <c r="O35" s="181"/>
      <c r="P35" s="52"/>
      <c r="Q35" s="61"/>
      <c r="R35" s="92"/>
      <c r="S35" s="92"/>
      <c r="T35" s="52"/>
      <c r="U35" s="52"/>
      <c r="V35" s="52"/>
      <c r="W35" s="52"/>
    </row>
    <row r="36" spans="1:23" x14ac:dyDescent="0.25">
      <c r="A36" s="3" t="s">
        <v>39</v>
      </c>
      <c r="B36" s="8"/>
      <c r="C36" s="54"/>
      <c r="D36" s="81"/>
      <c r="E36" s="81"/>
      <c r="F36" s="81"/>
      <c r="G36" s="54"/>
      <c r="H36" s="81"/>
      <c r="I36" s="81"/>
      <c r="J36" s="81"/>
      <c r="K36" s="54"/>
      <c r="L36" s="81"/>
      <c r="M36" s="81"/>
      <c r="N36" s="95"/>
      <c r="O36" s="184"/>
      <c r="P36" s="52"/>
      <c r="Q36" s="54"/>
      <c r="R36" s="95"/>
      <c r="S36" s="95"/>
      <c r="T36" s="52"/>
      <c r="U36" s="52"/>
      <c r="V36" s="52"/>
      <c r="W36" s="52"/>
    </row>
    <row r="37" spans="1:23" x14ac:dyDescent="0.25">
      <c r="A37" s="3" t="s">
        <v>40</v>
      </c>
      <c r="B37" s="8"/>
      <c r="C37" s="62">
        <f>'Income Statement -- GAAP'!C31</f>
        <v>51.12</v>
      </c>
      <c r="D37" s="86">
        <f>'Income Statement -- GAAP'!D31</f>
        <v>51.521000000000001</v>
      </c>
      <c r="E37" s="86">
        <f>'Income Statement -- GAAP'!E31</f>
        <v>51.917999999999999</v>
      </c>
      <c r="F37" s="86">
        <f>'Income Statement -- GAAP'!F31</f>
        <v>51.866</v>
      </c>
      <c r="G37" s="62">
        <f>'Income Statement -- GAAP'!G31</f>
        <v>52.448999999999998</v>
      </c>
      <c r="H37" s="86">
        <f>'Income Statement -- GAAP'!H31</f>
        <v>49.335000000000001</v>
      </c>
      <c r="I37" s="86">
        <f>'Income Statement -- GAAP'!I31</f>
        <v>51.679000000000002</v>
      </c>
      <c r="J37" s="86">
        <f>'Income Statement -- GAAP'!J31</f>
        <v>52.18</v>
      </c>
      <c r="K37" s="62">
        <f>'Income Statement -- GAAP'!K31</f>
        <v>52.218000000000004</v>
      </c>
      <c r="L37" s="86">
        <f>'Income Statement -- GAAP'!L31</f>
        <v>50.81</v>
      </c>
      <c r="M37" s="86">
        <f>'Income Statement -- GAAP'!M31</f>
        <v>51.558</v>
      </c>
      <c r="N37" s="100">
        <f>'Income Statement -- GAAP'!N31</f>
        <v>51.975000000000001</v>
      </c>
      <c r="O37" s="189">
        <f>'Income Statement -- GAAP'!O31</f>
        <v>51.704000000000001</v>
      </c>
      <c r="P37" s="147"/>
      <c r="Q37" s="62">
        <f>'Income Statement -- GAAP'!Q31</f>
        <v>51.679000000000002</v>
      </c>
      <c r="R37" s="100">
        <f>'Income Statement -- GAAP'!R31</f>
        <v>52.151000000000003</v>
      </c>
      <c r="S37" s="100">
        <f>'Income Statement -- GAAP'!S31</f>
        <v>51.716000000000001</v>
      </c>
      <c r="T37" s="52"/>
      <c r="U37" s="56"/>
      <c r="V37" s="56"/>
      <c r="W37" s="15"/>
    </row>
    <row r="38" spans="1:23" x14ac:dyDescent="0.25">
      <c r="A38" s="160" t="s">
        <v>65</v>
      </c>
      <c r="B38" s="175"/>
      <c r="C38" s="155">
        <v>52.192</v>
      </c>
      <c r="D38" s="156">
        <v>52.555</v>
      </c>
      <c r="E38" s="156">
        <v>52.978000000000002</v>
      </c>
      <c r="F38" s="156">
        <v>52.98</v>
      </c>
      <c r="G38" s="63">
        <v>53.619</v>
      </c>
      <c r="H38" s="87">
        <v>53.259</v>
      </c>
      <c r="I38" s="87">
        <v>53.12</v>
      </c>
      <c r="J38" s="87">
        <v>53.555999999999997</v>
      </c>
      <c r="K38" s="63">
        <v>53.612000000000002</v>
      </c>
      <c r="L38" s="87">
        <v>52.398000000000003</v>
      </c>
      <c r="M38" s="87">
        <v>53.048000000000002</v>
      </c>
      <c r="N38" s="101">
        <v>53.430999999999997</v>
      </c>
      <c r="O38" s="190">
        <v>53.3</v>
      </c>
      <c r="P38" s="147"/>
      <c r="Q38" s="63">
        <v>52.665999999999997</v>
      </c>
      <c r="R38" s="195">
        <v>53.411000000000001</v>
      </c>
      <c r="S38" s="195">
        <v>53.069000000000003</v>
      </c>
      <c r="T38" s="52"/>
      <c r="U38" s="56"/>
      <c r="V38" s="56"/>
      <c r="W38" s="15"/>
    </row>
    <row r="40" spans="1:23" ht="12.65" customHeight="1" x14ac:dyDescent="0.25">
      <c r="A40" s="157" t="s">
        <v>51</v>
      </c>
      <c r="B40" s="157"/>
    </row>
    <row r="41" spans="1:23" ht="68.5" customHeight="1" x14ac:dyDescent="0.3">
      <c r="A41" s="230" t="s">
        <v>52</v>
      </c>
      <c r="B41" s="230"/>
      <c r="C41" s="227"/>
      <c r="D41" s="227"/>
      <c r="E41" s="227"/>
      <c r="F41" s="227"/>
      <c r="G41" s="227"/>
      <c r="H41" s="227"/>
      <c r="I41" s="227"/>
      <c r="J41" s="227"/>
      <c r="K41" s="227"/>
      <c r="L41" s="227"/>
      <c r="M41" s="227"/>
      <c r="N41" s="227"/>
      <c r="O41" s="227"/>
      <c r="P41" s="227"/>
      <c r="Q41" s="227"/>
      <c r="R41" s="227"/>
      <c r="S41" s="227"/>
    </row>
    <row r="42" spans="1:23" x14ac:dyDescent="0.25">
      <c r="A42" s="203"/>
      <c r="B42" s="203"/>
      <c r="C42" s="203"/>
      <c r="D42" s="203"/>
      <c r="E42" s="203"/>
      <c r="F42" s="203"/>
      <c r="G42" s="203"/>
      <c r="H42" s="203"/>
      <c r="I42" s="203"/>
      <c r="J42" s="203"/>
      <c r="K42" s="203"/>
      <c r="L42" s="203"/>
      <c r="M42" s="203"/>
      <c r="N42" s="203"/>
      <c r="O42" s="203"/>
      <c r="P42" s="203"/>
      <c r="Q42" s="203"/>
      <c r="R42" s="203"/>
      <c r="S42" s="203"/>
      <c r="U42" s="18"/>
      <c r="V42" s="18"/>
    </row>
    <row r="43" spans="1:23" ht="29.15" customHeight="1" x14ac:dyDescent="0.3">
      <c r="A43" s="225" t="s">
        <v>11</v>
      </c>
      <c r="B43" s="225"/>
      <c r="C43" s="225"/>
      <c r="D43" s="225"/>
      <c r="E43" s="225"/>
      <c r="F43" s="225"/>
      <c r="G43" s="226"/>
      <c r="H43" s="226"/>
      <c r="I43" s="226"/>
      <c r="J43" s="226"/>
      <c r="K43" s="226"/>
      <c r="L43" s="226"/>
      <c r="M43" s="226"/>
      <c r="N43" s="226"/>
      <c r="O43" s="226"/>
      <c r="P43" s="227"/>
      <c r="Q43" s="227"/>
      <c r="R43" s="227"/>
      <c r="S43" s="227"/>
      <c r="T43" s="58"/>
      <c r="U43" s="22"/>
      <c r="V43" s="24"/>
      <c r="W43" s="58"/>
    </row>
    <row r="44" spans="1:23" ht="13" x14ac:dyDescent="0.3">
      <c r="A44" s="225" t="s">
        <v>66</v>
      </c>
      <c r="B44" s="225"/>
      <c r="C44" s="225"/>
      <c r="D44" s="225"/>
      <c r="E44" s="225"/>
      <c r="F44" s="225"/>
      <c r="G44" s="226"/>
      <c r="H44" s="226"/>
      <c r="I44" s="226"/>
      <c r="J44" s="226"/>
      <c r="K44" s="226"/>
      <c r="L44" s="226"/>
      <c r="M44" s="226"/>
      <c r="N44" s="226"/>
      <c r="O44" s="226"/>
      <c r="P44" s="227"/>
      <c r="Q44" s="227"/>
      <c r="R44" s="227"/>
      <c r="S44" s="227"/>
      <c r="T44" s="58"/>
      <c r="U44" s="25"/>
      <c r="V44" s="24"/>
      <c r="W44" s="58"/>
    </row>
    <row r="45" spans="1:23" x14ac:dyDescent="0.25">
      <c r="A45" s="58"/>
      <c r="B45" s="58"/>
      <c r="C45" s="58"/>
      <c r="D45" s="58"/>
      <c r="E45" s="58"/>
      <c r="F45" s="58"/>
      <c r="G45" s="58"/>
      <c r="H45" s="58"/>
      <c r="I45" s="58"/>
      <c r="J45" s="58"/>
      <c r="K45" s="58"/>
      <c r="L45" s="58"/>
      <c r="M45" s="58"/>
      <c r="N45" s="58"/>
      <c r="O45" s="58"/>
      <c r="P45" s="58"/>
      <c r="Q45" s="58"/>
      <c r="R45" s="58"/>
      <c r="S45" s="58"/>
      <c r="T45" s="58"/>
      <c r="U45" s="26"/>
      <c r="V45" s="26"/>
      <c r="W45" s="58"/>
    </row>
    <row r="46" spans="1:23" x14ac:dyDescent="0.25">
      <c r="A46" s="58"/>
      <c r="B46" s="58"/>
      <c r="C46" s="58"/>
      <c r="D46" s="58"/>
      <c r="E46" s="58"/>
      <c r="F46" s="58"/>
      <c r="G46" s="58"/>
      <c r="H46" s="58"/>
      <c r="I46" s="58"/>
      <c r="J46" s="58"/>
      <c r="K46" s="58"/>
      <c r="L46" s="58"/>
      <c r="M46" s="58"/>
      <c r="N46" s="58"/>
      <c r="O46" s="58"/>
      <c r="P46" s="58"/>
      <c r="Q46" s="58"/>
      <c r="R46" s="58"/>
      <c r="S46" s="58"/>
      <c r="T46" s="58"/>
      <c r="U46" s="23"/>
      <c r="V46" s="26"/>
      <c r="W46" s="58"/>
    </row>
    <row r="47" spans="1:23" x14ac:dyDescent="0.25">
      <c r="A47" s="53"/>
      <c r="B47" s="53"/>
      <c r="C47" s="53"/>
      <c r="D47" s="53"/>
      <c r="E47" s="53"/>
      <c r="F47" s="53"/>
      <c r="G47" s="53"/>
      <c r="H47" s="53"/>
      <c r="I47" s="53"/>
      <c r="J47" s="53"/>
      <c r="K47" s="53"/>
      <c r="L47" s="53"/>
      <c r="M47" s="53"/>
      <c r="N47" s="53"/>
      <c r="O47" s="53"/>
      <c r="P47" s="53"/>
      <c r="Q47" s="53"/>
      <c r="R47" s="53"/>
      <c r="S47" s="53"/>
      <c r="T47" s="53"/>
      <c r="U47" s="53"/>
      <c r="V47" s="53"/>
      <c r="W47" s="53"/>
    </row>
  </sheetData>
  <mergeCells count="10">
    <mergeCell ref="A44:S44"/>
    <mergeCell ref="Q1:R1"/>
    <mergeCell ref="C1:J1"/>
    <mergeCell ref="A41:S41"/>
    <mergeCell ref="A43:S43"/>
    <mergeCell ref="B1:B3"/>
    <mergeCell ref="A33:B33"/>
    <mergeCell ref="K1:O1"/>
    <mergeCell ref="A26:B26"/>
    <mergeCell ref="A20:B20"/>
  </mergeCells>
  <pageMargins left="0.7" right="0.7" top="0.75" bottom="0.75" header="0.3" footer="0.3"/>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Income Statement -- GAAP</vt:lpstr>
      <vt:lpstr>GAAP Non-GAAP Reconciliation</vt:lpstr>
      <vt:lpstr>'Income Statement -- GAAP'!Print_Area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Kisner (Strategy Consultant)</dc:creator>
  <cp:lastModifiedBy>James Kisner (Strategy Consultant)</cp:lastModifiedBy>
  <cp:lastPrinted>2019-12-28T05:12:00Z</cp:lastPrinted>
  <dcterms:created xsi:type="dcterms:W3CDTF">2019-12-08T05:26:41Z</dcterms:created>
  <dcterms:modified xsi:type="dcterms:W3CDTF">2019-12-28T05:12:09Z</dcterms:modified>
</cp:coreProperties>
</file>